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3.xml" ContentType="application/vnd.openxmlformats-officedocument.spreadsheetml.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/>
  <mc:AlternateContent xmlns:mc="http://schemas.openxmlformats.org/markup-compatibility/2006">
    <mc:Choice Requires="x15">
      <x15ac:absPath xmlns:x15ac="http://schemas.microsoft.com/office/spreadsheetml/2010/11/ac" url="C:\Users\Fernando\SkyDrive\Treinamento\TechnoEdition - Apostilas\Excel 2016 Análise de Dados e Dashboards\Kit Apostila\Capítulo 5\"/>
    </mc:Choice>
  </mc:AlternateContent>
  <bookViews>
    <workbookView xWindow="480" yWindow="135" windowWidth="14355" windowHeight="9780" tabRatio="714"/>
  </bookViews>
  <sheets>
    <sheet name="Clientes" sheetId="4" r:id="rId1"/>
    <sheet name="Minigráficos" sheetId="5" r:id="rId2"/>
    <sheet name="Variação" sheetId="6" r:id="rId3"/>
    <sheet name="Gantt" sheetId="10" r:id="rId4"/>
    <sheet name="Gantt (2)" sheetId="11" r:id="rId5"/>
    <sheet name="Destaque 1" sheetId="8" r:id="rId6"/>
    <sheet name="Destaque 1 (2)" sheetId="14" r:id="rId7"/>
    <sheet name="Destaque 2" sheetId="9" r:id="rId8"/>
    <sheet name="Destaque 3" sheetId="12" r:id="rId9"/>
    <sheet name="Destaque 4" sheetId="13" r:id="rId10"/>
    <sheet name="Seleção" sheetId="2" r:id="rId11"/>
    <sheet name="Param" sheetId="3" r:id="rId12"/>
  </sheets>
  <definedNames>
    <definedName name="Datas">OFFSET(Param!$M$6, Param!$N$2, 0, Param!$N$4, 1)</definedName>
    <definedName name="ExibirLeste">Seleção!$P$8</definedName>
    <definedName name="ExibirNorte">Seleção!$P$6</definedName>
    <definedName name="ExibirOeste">Seleção!$P$9</definedName>
    <definedName name="ExibirSul">Seleção!$P$7</definedName>
    <definedName name="Leste">Seleção!$C$8:$N$8</definedName>
    <definedName name="Meses">Seleção!$C$5:$N$5</definedName>
    <definedName name="Norte">Seleção!$C$6:$N$6</definedName>
    <definedName name="Oeste">Seleção!$C$9:$N$9</definedName>
    <definedName name="PlotarLeste">IF(ExibirLeste, Leste, Vazio)</definedName>
    <definedName name="PlotarNorte">IF(ExibirNorte, Norte, Vazio)</definedName>
    <definedName name="PlotarOeste">IF(ExibirOeste, Oeste, Vazio)</definedName>
    <definedName name="PlotarSul">IF(ExibirSul, Sul, Vazio)</definedName>
    <definedName name="Sul">Seleção!$C$7:$N$7</definedName>
    <definedName name="Valores">OFFSET(Param!$N$6, Param!$N$2, 0, Param!$N$3-Param!$N$2+1, 1)</definedName>
    <definedName name="Vazio">Seleção!$C$10:$N$10</definedName>
  </definedNames>
  <calcPr calcId="171027"/>
</workbook>
</file>

<file path=xl/calcChain.xml><?xml version="1.0" encoding="utf-8"?>
<calcChain xmlns="http://schemas.openxmlformats.org/spreadsheetml/2006/main">
  <c r="N1" i="3" l="1"/>
  <c r="N2" i="3"/>
  <c r="N3" i="3"/>
  <c r="N4" i="3" l="1"/>
  <c r="N9" i="14"/>
  <c r="M9" i="14"/>
  <c r="L9" i="14"/>
  <c r="K9" i="14"/>
  <c r="J9" i="14"/>
  <c r="I9" i="14"/>
  <c r="H9" i="14"/>
  <c r="G9" i="14"/>
  <c r="F9" i="14"/>
  <c r="E9" i="14"/>
  <c r="D9" i="14"/>
  <c r="C9" i="14"/>
  <c r="N8" i="14"/>
  <c r="M8" i="14"/>
  <c r="L8" i="14"/>
  <c r="K8" i="14"/>
  <c r="J8" i="14"/>
  <c r="I8" i="14"/>
  <c r="H8" i="14"/>
  <c r="G8" i="14"/>
  <c r="F8" i="14"/>
  <c r="E8" i="14"/>
  <c r="D8" i="14"/>
  <c r="C8" i="14"/>
  <c r="C9" i="8"/>
  <c r="D9" i="8"/>
  <c r="E9" i="8"/>
  <c r="F9" i="8"/>
  <c r="G9" i="8"/>
  <c r="H9" i="8"/>
  <c r="I9" i="8"/>
  <c r="J9" i="8"/>
  <c r="K9" i="8"/>
  <c r="L9" i="8"/>
  <c r="M9" i="8"/>
  <c r="N9" i="8"/>
  <c r="D8" i="8"/>
  <c r="E8" i="8"/>
  <c r="F8" i="8"/>
  <c r="G8" i="8"/>
  <c r="H8" i="8"/>
  <c r="I8" i="8"/>
  <c r="J8" i="8"/>
  <c r="K8" i="8"/>
  <c r="L8" i="8"/>
  <c r="M8" i="8"/>
  <c r="N8" i="8"/>
  <c r="C8" i="8"/>
  <c r="N18" i="13"/>
  <c r="M18" i="13"/>
  <c r="L18" i="13"/>
  <c r="K18" i="13"/>
  <c r="J18" i="13"/>
  <c r="I18" i="13"/>
  <c r="H18" i="13"/>
  <c r="G18" i="13"/>
  <c r="F18" i="13"/>
  <c r="E18" i="13"/>
  <c r="D18" i="13"/>
  <c r="C18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N12" i="13"/>
  <c r="M12" i="13"/>
  <c r="L12" i="13"/>
  <c r="K12" i="13"/>
  <c r="J12" i="13"/>
  <c r="I12" i="13"/>
  <c r="H12" i="13"/>
  <c r="G12" i="13"/>
  <c r="F12" i="13"/>
  <c r="E12" i="13"/>
  <c r="D12" i="13"/>
  <c r="C12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N9" i="13"/>
  <c r="M9" i="13"/>
  <c r="L9" i="13"/>
  <c r="K9" i="13"/>
  <c r="J9" i="13"/>
  <c r="I9" i="13"/>
  <c r="H9" i="13"/>
  <c r="G9" i="13"/>
  <c r="F9" i="13"/>
  <c r="E9" i="13"/>
  <c r="D9" i="13"/>
  <c r="C9" i="13"/>
  <c r="N8" i="13"/>
  <c r="M8" i="13"/>
  <c r="L8" i="13"/>
  <c r="K8" i="13"/>
  <c r="J8" i="13"/>
  <c r="I8" i="13"/>
  <c r="H8" i="13"/>
  <c r="G8" i="13"/>
  <c r="F8" i="13"/>
  <c r="E8" i="13"/>
  <c r="D8" i="13"/>
  <c r="C8" i="13"/>
  <c r="N11" i="12"/>
  <c r="M11" i="12"/>
  <c r="L11" i="12"/>
  <c r="K11" i="12"/>
  <c r="J11" i="12"/>
  <c r="I11" i="12"/>
  <c r="H11" i="12"/>
  <c r="G11" i="12"/>
  <c r="F11" i="12"/>
  <c r="E11" i="12"/>
  <c r="D11" i="12"/>
  <c r="C11" i="12"/>
  <c r="F11" i="11" l="1"/>
  <c r="F10" i="11"/>
  <c r="F9" i="11"/>
  <c r="F8" i="11"/>
  <c r="F7" i="11"/>
  <c r="F6" i="11"/>
  <c r="D8" i="6" l="1"/>
  <c r="E8" i="6"/>
  <c r="F8" i="6"/>
  <c r="G8" i="6"/>
  <c r="H8" i="6"/>
  <c r="I8" i="6"/>
  <c r="J8" i="6"/>
  <c r="K8" i="6"/>
  <c r="L8" i="6"/>
  <c r="M8" i="6"/>
  <c r="N8" i="6"/>
  <c r="C8" i="6"/>
  <c r="F11" i="10" l="1"/>
  <c r="F10" i="10"/>
  <c r="F9" i="10"/>
  <c r="F8" i="10"/>
  <c r="F7" i="10"/>
  <c r="F6" i="10"/>
  <c r="N11" i="9" l="1"/>
  <c r="M11" i="9"/>
  <c r="L11" i="9"/>
  <c r="K11" i="9"/>
  <c r="J11" i="9"/>
  <c r="I11" i="9"/>
  <c r="H11" i="9"/>
  <c r="G11" i="9"/>
  <c r="F11" i="9"/>
  <c r="E11" i="9"/>
  <c r="D11" i="9"/>
  <c r="C11" i="9"/>
  <c r="M21" i="5" l="1"/>
  <c r="L21" i="5"/>
  <c r="K21" i="5"/>
  <c r="J21" i="5"/>
  <c r="I21" i="5"/>
  <c r="H21" i="5"/>
  <c r="G21" i="5"/>
  <c r="F21" i="5"/>
  <c r="E21" i="5"/>
  <c r="D21" i="5"/>
  <c r="C21" i="5"/>
  <c r="M20" i="5"/>
  <c r="L20" i="5"/>
  <c r="K20" i="5"/>
  <c r="J20" i="5"/>
  <c r="I20" i="5"/>
  <c r="H20" i="5"/>
  <c r="G20" i="5"/>
  <c r="F20" i="5"/>
  <c r="E20" i="5"/>
  <c r="D20" i="5"/>
  <c r="C20" i="5"/>
  <c r="M19" i="5"/>
  <c r="L19" i="5"/>
  <c r="K19" i="5"/>
  <c r="J19" i="5"/>
  <c r="I19" i="5"/>
  <c r="H19" i="5"/>
  <c r="G19" i="5"/>
  <c r="F19" i="5"/>
  <c r="E19" i="5"/>
  <c r="D19" i="5"/>
  <c r="C19" i="5"/>
  <c r="M18" i="5"/>
  <c r="L18" i="5"/>
  <c r="K18" i="5"/>
  <c r="J18" i="5"/>
  <c r="I18" i="5"/>
  <c r="H18" i="5"/>
  <c r="G18" i="5"/>
  <c r="F18" i="5"/>
  <c r="E18" i="5"/>
  <c r="D18" i="5"/>
  <c r="C18" i="5"/>
  <c r="M17" i="5"/>
  <c r="L17" i="5"/>
  <c r="K17" i="5"/>
  <c r="J17" i="5"/>
  <c r="I17" i="5"/>
  <c r="H17" i="5"/>
  <c r="G17" i="5"/>
  <c r="F17" i="5"/>
  <c r="E17" i="5"/>
  <c r="D17" i="5"/>
  <c r="C17" i="5"/>
  <c r="M16" i="5"/>
  <c r="M22" i="5" s="1"/>
  <c r="L16" i="5"/>
  <c r="K16" i="5"/>
  <c r="J16" i="5"/>
  <c r="I16" i="5"/>
  <c r="I22" i="5" s="1"/>
  <c r="H16" i="5"/>
  <c r="H22" i="5" s="1"/>
  <c r="G16" i="5"/>
  <c r="G22" i="5" s="1"/>
  <c r="F16" i="5"/>
  <c r="F22" i="5" s="1"/>
  <c r="E16" i="5"/>
  <c r="E22" i="5" s="1"/>
  <c r="D16" i="5"/>
  <c r="D22" i="5" s="1"/>
  <c r="C16" i="5"/>
  <c r="C22" i="5" s="1"/>
  <c r="M11" i="5"/>
  <c r="L11" i="5"/>
  <c r="K11" i="5"/>
  <c r="J11" i="5"/>
  <c r="I11" i="5"/>
  <c r="H11" i="5"/>
  <c r="G11" i="5"/>
  <c r="F11" i="5"/>
  <c r="E11" i="5"/>
  <c r="D11" i="5"/>
  <c r="C11" i="5"/>
  <c r="B11" i="5"/>
  <c r="J22" i="5" l="1"/>
  <c r="K22" i="5"/>
  <c r="L22" i="5"/>
</calcChain>
</file>

<file path=xl/comments1.xml><?xml version="1.0" encoding="utf-8"?>
<comments xmlns="http://schemas.openxmlformats.org/spreadsheetml/2006/main">
  <authors>
    <author>Fernando</author>
  </authors>
  <commentList>
    <comment ref="C4" authorId="0" shapeId="0">
      <text>
        <r>
          <rPr>
            <b/>
            <sz val="9"/>
            <color indexed="81"/>
            <rFont val="Segoe UI"/>
            <family val="2"/>
          </rPr>
          <t>Mês atual:</t>
        </r>
        <r>
          <rPr>
            <sz val="9"/>
            <color indexed="81"/>
            <rFont val="Segoe UI"/>
            <family val="2"/>
          </rPr>
          <t xml:space="preserve">
Se desejar que esta célula mostre automaticamente o mês atual, escreva a fórmula:
</t>
        </r>
        <r>
          <rPr>
            <b/>
            <sz val="9"/>
            <color indexed="81"/>
            <rFont val="Segoe UI"/>
            <family val="2"/>
          </rPr>
          <t>=MAIÚSCULA(TEXTO(HOJE();"mmm"))</t>
        </r>
      </text>
    </comment>
    <comment ref="C11" authorId="0" shapeId="0">
      <text>
        <r>
          <rPr>
            <b/>
            <sz val="9"/>
            <color indexed="81"/>
            <rFont val="Segoe UI"/>
            <family val="2"/>
          </rPr>
          <t>Lógica:</t>
        </r>
        <r>
          <rPr>
            <sz val="9"/>
            <color indexed="81"/>
            <rFont val="Segoe UI"/>
            <family val="2"/>
          </rPr>
          <t xml:space="preserve">
Se a correspondência do mês atual (C6) na lista de meses (C6:N6) é maior que a correspondência do mês escolhido ($C$4) na lista de meses, então o resultado '1' desenha a coluna cinza, senão o resultado '0' não desenha coluna nenhuma.</t>
        </r>
      </text>
    </comment>
  </commentList>
</comments>
</file>

<file path=xl/comments2.xml><?xml version="1.0" encoding="utf-8"?>
<comments xmlns="http://schemas.openxmlformats.org/spreadsheetml/2006/main">
  <authors>
    <author>Fernando</author>
  </authors>
  <commentList>
    <comment ref="C4" authorId="0" shapeId="0">
      <text>
        <r>
          <rPr>
            <b/>
            <sz val="9"/>
            <color indexed="81"/>
            <rFont val="Segoe UI"/>
            <family val="2"/>
          </rPr>
          <t>Mês atual:</t>
        </r>
        <r>
          <rPr>
            <sz val="9"/>
            <color indexed="81"/>
            <rFont val="Segoe UI"/>
            <family val="2"/>
          </rPr>
          <t xml:space="preserve">
Se desejar que esta célula mostre automaticamente o mês atual, escreva a fórmula:
</t>
        </r>
        <r>
          <rPr>
            <b/>
            <sz val="9"/>
            <color indexed="81"/>
            <rFont val="Segoe UI"/>
            <family val="2"/>
          </rPr>
          <t>=MAIÚSCULA(TEXTO(HOJE();"mmm"))</t>
        </r>
      </text>
    </comment>
  </commentList>
</comments>
</file>

<file path=xl/comments3.xml><?xml version="1.0" encoding="utf-8"?>
<comments xmlns="http://schemas.openxmlformats.org/spreadsheetml/2006/main">
  <authors>
    <author>Fernando de Carvalho Navarro</author>
  </authors>
  <commentList>
    <comment ref="P4" authorId="0" shapeId="0">
      <text>
        <r>
          <rPr>
            <b/>
            <sz val="9"/>
            <color indexed="81"/>
            <rFont val="Tahoma"/>
            <family val="2"/>
          </rPr>
          <t>Configurações:</t>
        </r>
        <r>
          <rPr>
            <sz val="9"/>
            <color indexed="81"/>
            <rFont val="Tahoma"/>
            <family val="2"/>
          </rPr>
          <t xml:space="preserve">
As 4 células abaixo são vinculadas às 4 caixas de seleção desenhadas na coluna B. Quando uma caixa for marcada, a célula vinculada mostrará o valor VERDADEIRO, senão mostrará FALSO.
Esta coluna pode ficar oculta.</t>
        </r>
      </text>
    </comment>
  </commentList>
</comments>
</file>

<file path=xl/sharedStrings.xml><?xml version="1.0" encoding="utf-8"?>
<sst xmlns="http://schemas.openxmlformats.org/spreadsheetml/2006/main" count="247" uniqueCount="99">
  <si>
    <t>Construção de gráfico de variação de temperatura durante o ano</t>
  </si>
  <si>
    <t>Máxima (°C)</t>
  </si>
  <si>
    <t>Mínima (°C)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</si>
  <si>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</si>
  <si>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</si>
  <si>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</si>
  <si>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</si>
  <si>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</si>
  <si>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</si>
  <si>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</si>
  <si>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</si>
  <si>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</si>
  <si>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</si>
  <si>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</si>
  <si>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</si>
  <si>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Plotar somente a faixa que representa a variação entre a temperatura mínima e a máxima</t>
  </si>
  <si>
    <t>Exibição das curvas no gráfico controlada por caixas de seleção</t>
  </si>
  <si>
    <t>Norte</t>
  </si>
  <si>
    <t>Sul</t>
  </si>
  <si>
    <t>Leste</t>
  </si>
  <si>
    <t>Oeste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</si>
  <si>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</si>
  <si>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</si>
  <si>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</si>
  <si>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</si>
  <si>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</si>
  <si>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</si>
  <si>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</si>
  <si>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</si>
  <si>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</si>
  <si>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</si>
  <si>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</si>
  <si>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</si>
  <si>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Configurações</t>
  </si>
  <si>
    <t>de exibição:</t>
  </si>
  <si>
    <t>Vendas</t>
  </si>
  <si>
    <t>Datas</t>
  </si>
  <si>
    <t>Título:</t>
  </si>
  <si>
    <t>Data final:</t>
  </si>
  <si>
    <t>Data inicial:</t>
  </si>
  <si>
    <t>Pos. Final:</t>
  </si>
  <si>
    <t>Parametrização de Gráficos</t>
  </si>
  <si>
    <r>
      <t xml:space="preserve">Receita Bruta </t>
    </r>
    <r>
      <rPr>
        <b/>
        <sz val="18"/>
        <color theme="3"/>
        <rFont val="Calibri"/>
        <family val="2"/>
      </rPr>
      <t>× Base de Clientes</t>
    </r>
  </si>
  <si>
    <t>Prática com eixo secundário e dois tipos de gráfico (Gráfico de Combinação)</t>
  </si>
  <si>
    <t>Receita Bruta (R$)</t>
  </si>
  <si>
    <t>Base de Clientes</t>
  </si>
  <si>
    <t>Companhia XYZ</t>
  </si>
  <si>
    <t>Acompanhamento da evolução das exportações (milhares de toneladas)</t>
  </si>
  <si>
    <t>Evolução</t>
  </si>
  <si>
    <t>Milho</t>
  </si>
  <si>
    <t>Trigo</t>
  </si>
  <si>
    <t>Arroz</t>
  </si>
  <si>
    <t>Café</t>
  </si>
  <si>
    <t>Açúcar</t>
  </si>
  <si>
    <t>Soja</t>
  </si>
  <si>
    <t>Total</t>
  </si>
  <si>
    <t>Ganhos e perdas mensais ao longo do ano</t>
  </si>
  <si>
    <t>Variação das Temperaturas Médias Mensais</t>
  </si>
  <si>
    <t>Destaque dos Valores de um Determinado Mês</t>
  </si>
  <si>
    <t>Uso de séries auxiliares para destacar os valores de um mês específico</t>
  </si>
  <si>
    <t>Mês:</t>
  </si>
  <si>
    <t>Valor</t>
  </si>
  <si>
    <t>Uso de gráfico de combinação de linhas e colunas. As colunas são usadas para destacar o mês escolhido.</t>
  </si>
  <si>
    <t>Laticínios</t>
  </si>
  <si>
    <t>Conservas</t>
  </si>
  <si>
    <t>Enlatados</t>
  </si>
  <si>
    <t>Horti-Fruti</t>
  </si>
  <si>
    <t>Destaque</t>
  </si>
  <si>
    <t>Gráfico de Gantt</t>
  </si>
  <si>
    <t>Atividades do Projeto</t>
  </si>
  <si>
    <t>Levantamento de Dados</t>
  </si>
  <si>
    <t>Estudo Preliminar</t>
  </si>
  <si>
    <t>Anteprojeto</t>
  </si>
  <si>
    <t>Projeto Legal</t>
  </si>
  <si>
    <t>Projeto Executivo</t>
  </si>
  <si>
    <t>Análise de Requisitos</t>
  </si>
  <si>
    <t>Construção de um gráfico de Gantt simples com gráfico de barras horizontais</t>
  </si>
  <si>
    <t>Início</t>
  </si>
  <si>
    <t>Duração</t>
  </si>
  <si>
    <t>Término</t>
  </si>
  <si>
    <t>Usando a Função DESLOC e células com validação de dados para escolha dos parâmetros</t>
  </si>
  <si>
    <t>Pos. Inicial:</t>
  </si>
  <si>
    <t>Interatividade em Gráficos por Controles de Formulário</t>
  </si>
  <si>
    <t>Variação (°C)</t>
  </si>
  <si>
    <t>Uso de gráfico de combinação de linhas e colunas. As colunas são usadas para destacar os meses de projeção.</t>
  </si>
  <si>
    <t>Uso de gráfico de combinação de linhas. Linhas sólidas representam valores até o mês escolhido (Realizado)</t>
  </si>
  <si>
    <t>Laticínios - Realizado</t>
  </si>
  <si>
    <r>
      <rPr>
        <sz val="11"/>
        <color theme="1"/>
        <rFont val="Wingdings 3"/>
        <family val="1"/>
        <charset val="2"/>
      </rPr>
      <t>|</t>
    </r>
    <r>
      <rPr>
        <sz val="11"/>
        <color theme="1"/>
        <rFont val="Calibri"/>
        <family val="2"/>
      </rPr>
      <t xml:space="preserve"> Série 1: Valores até o mês escolhido (Realizado)</t>
    </r>
  </si>
  <si>
    <t>Laticínios - Projetado</t>
  </si>
  <si>
    <r>
      <rPr>
        <sz val="11"/>
        <color theme="1"/>
        <rFont val="Wingdings 3"/>
        <family val="1"/>
        <charset val="2"/>
      </rPr>
      <t>|</t>
    </r>
    <r>
      <rPr>
        <sz val="11"/>
        <color theme="1"/>
        <rFont val="Calibri"/>
        <family val="2"/>
      </rPr>
      <t xml:space="preserve"> Série 2: Valores após o mês escolhido (Projetado)</t>
    </r>
  </si>
  <si>
    <t>Conservas - Realizado</t>
  </si>
  <si>
    <t>Conservas - Projetado</t>
  </si>
  <si>
    <t>Enlatados - Realizado</t>
  </si>
  <si>
    <t>Enlatados - Projetado</t>
  </si>
  <si>
    <t>Horti-Fruti - Realizado</t>
  </si>
  <si>
    <t>Horti-Fruti - Projetado</t>
  </si>
  <si>
    <t>Série 1</t>
  </si>
  <si>
    <t>Série 2</t>
  </si>
  <si>
    <t>Altura: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</si>
</sst>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0.0"/>
    <numFmt numFmtId="165" formatCode="_-&quot;R$&quot;\ * #,##0_-;\-&quot;R$&quot;\ * #,##0_-;_-&quot;R$&quot;\ * &quot;-&quot;??_-;_-@_-"/>
    <numFmt numFmtId="166" formatCode="mmm/yyyy"/>
    <numFmt numFmtId="167" formatCode="0.0%"/>
    <numFmt numFmtId="168" formatCode="General;General;;"/>
  </numFmts>
  <fonts count="20" x14ac:knownFonts="1"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3"/>
      <name val="Calibri"/>
      <family val="2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</font>
    <font>
      <sz val="11"/>
      <color theme="1"/>
      <name val="Wingdings 3"/>
      <family val="1"/>
      <charset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/>
    <xf numFmtId="0" fontId="1" fillId="0" borderId="0" applyNumberFormat="0" applyFill="0" applyAlignment="0" applyProtection="0"/>
    <xf numFmtId="44" fontId="9" fillId="0" borderId="0" applyFont="0" applyFill="0" applyBorder="0" applyAlignment="0" applyProtection="0"/>
    <xf numFmtId="0" fontId="10" fillId="0" borderId="0"/>
    <xf numFmtId="0" fontId="14" fillId="0" borderId="0"/>
    <xf numFmtId="9" fontId="9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3" fontId="0" fillId="0" borderId="2" xfId="0" applyNumberFormat="1" applyBorder="1"/>
    <xf numFmtId="0" fontId="0" fillId="0" borderId="3" xfId="0" applyBorder="1"/>
    <xf numFmtId="0" fontId="5" fillId="2" borderId="2" xfId="0" applyFont="1" applyFill="1" applyBorder="1" applyAlignment="1">
      <alignment horizontal="center"/>
    </xf>
    <xf numFmtId="0" fontId="6" fillId="0" borderId="4" xfId="0" applyFont="1" applyBorder="1"/>
    <xf numFmtId="0" fontId="10" fillId="0" borderId="0" xfId="3"/>
    <xf numFmtId="165" fontId="0" fillId="0" borderId="5" xfId="2" applyNumberFormat="1" applyFont="1" applyBorder="1"/>
    <xf numFmtId="166" fontId="10" fillId="0" borderId="5" xfId="3" applyNumberFormat="1" applyBorder="1"/>
    <xf numFmtId="0" fontId="11" fillId="3" borderId="5" xfId="3" applyFont="1" applyFill="1" applyBorder="1" applyAlignment="1">
      <alignment horizontal="center"/>
    </xf>
    <xf numFmtId="0" fontId="10" fillId="0" borderId="5" xfId="3" applyBorder="1" applyAlignment="1">
      <alignment horizontal="left"/>
    </xf>
    <xf numFmtId="0" fontId="10" fillId="0" borderId="5" xfId="3" applyBorder="1" applyAlignment="1">
      <alignment horizontal="right"/>
    </xf>
    <xf numFmtId="166" fontId="10" fillId="0" borderId="5" xfId="3" applyNumberFormat="1" applyBorder="1" applyAlignment="1">
      <alignment horizontal="center"/>
    </xf>
    <xf numFmtId="0" fontId="10" fillId="0" borderId="0" xfId="3" applyAlignment="1">
      <alignment horizontal="right"/>
    </xf>
    <xf numFmtId="0" fontId="13" fillId="0" borderId="0" xfId="3" applyFont="1"/>
    <xf numFmtId="0" fontId="10" fillId="0" borderId="6" xfId="3" applyBorder="1"/>
    <xf numFmtId="0" fontId="11" fillId="4" borderId="7" xfId="3" applyFont="1" applyFill="1" applyBorder="1" applyAlignment="1">
      <alignment horizontal="center" vertical="center" wrapText="1"/>
    </xf>
    <xf numFmtId="0" fontId="11" fillId="0" borderId="7" xfId="3" applyFont="1" applyBorder="1"/>
    <xf numFmtId="3" fontId="10" fillId="0" borderId="7" xfId="3" applyNumberFormat="1" applyBorder="1"/>
    <xf numFmtId="0" fontId="10" fillId="0" borderId="7" xfId="3" applyBorder="1" applyAlignment="1">
      <alignment horizontal="center"/>
    </xf>
    <xf numFmtId="0" fontId="14" fillId="0" borderId="0" xfId="4"/>
    <xf numFmtId="0" fontId="15" fillId="0" borderId="0" xfId="4" applyFont="1"/>
    <xf numFmtId="0" fontId="14" fillId="0" borderId="8" xfId="4" applyFont="1" applyBorder="1" applyAlignment="1">
      <alignment vertical="center"/>
    </xf>
    <xf numFmtId="0" fontId="14" fillId="5" borderId="1" xfId="4" applyFont="1" applyFill="1" applyBorder="1" applyAlignment="1">
      <alignment horizontal="center" vertical="center"/>
    </xf>
    <xf numFmtId="0" fontId="14" fillId="0" borderId="0" xfId="4" applyFont="1" applyAlignment="1">
      <alignment vertical="center"/>
    </xf>
    <xf numFmtId="0" fontId="14" fillId="5" borderId="1" xfId="4" applyFont="1" applyFill="1" applyBorder="1" applyAlignment="1">
      <alignment vertical="center"/>
    </xf>
    <xf numFmtId="3" fontId="14" fillId="0" borderId="1" xfId="4" applyNumberFormat="1" applyFont="1" applyBorder="1" applyAlignment="1">
      <alignment horizontal="center" vertical="center"/>
    </xf>
    <xf numFmtId="0" fontId="14" fillId="0" borderId="1" xfId="4" applyFont="1" applyBorder="1" applyAlignment="1">
      <alignment vertical="center"/>
    </xf>
    <xf numFmtId="0" fontId="15" fillId="5" borderId="1" xfId="4" applyFont="1" applyFill="1" applyBorder="1" applyAlignment="1">
      <alignment vertical="center"/>
    </xf>
    <xf numFmtId="3" fontId="15" fillId="6" borderId="1" xfId="4" applyNumberFormat="1" applyFont="1" applyFill="1" applyBorder="1" applyAlignment="1">
      <alignment horizontal="center" vertical="center"/>
    </xf>
    <xf numFmtId="0" fontId="15" fillId="6" borderId="1" xfId="4" applyFont="1" applyFill="1" applyBorder="1" applyAlignment="1">
      <alignment vertical="center"/>
    </xf>
    <xf numFmtId="0" fontId="10" fillId="0" borderId="8" xfId="4" applyFont="1" applyBorder="1" applyAlignment="1">
      <alignment vertical="center"/>
    </xf>
    <xf numFmtId="0" fontId="10" fillId="5" borderId="1" xfId="4" applyFont="1" applyFill="1" applyBorder="1" applyAlignment="1">
      <alignment horizontal="center" vertical="center"/>
    </xf>
    <xf numFmtId="0" fontId="14" fillId="0" borderId="0" xfId="4" applyFont="1"/>
    <xf numFmtId="0" fontId="10" fillId="5" borderId="1" xfId="4" applyFont="1" applyFill="1" applyBorder="1" applyAlignment="1">
      <alignment vertical="center"/>
    </xf>
    <xf numFmtId="167" fontId="10" fillId="0" borderId="1" xfId="5" applyNumberFormat="1" applyFont="1" applyBorder="1" applyAlignment="1">
      <alignment vertical="center"/>
    </xf>
    <xf numFmtId="0" fontId="11" fillId="5" borderId="1" xfId="4" applyFont="1" applyFill="1" applyBorder="1" applyAlignment="1">
      <alignment vertical="center"/>
    </xf>
    <xf numFmtId="167" fontId="11" fillId="6" borderId="1" xfId="5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5" borderId="9" xfId="0" applyFont="1" applyFill="1" applyBorder="1" applyAlignment="1">
      <alignment horizontal="center"/>
    </xf>
    <xf numFmtId="0" fontId="0" fillId="0" borderId="0" xfId="0" applyBorder="1"/>
    <xf numFmtId="0" fontId="3" fillId="0" borderId="9" xfId="0" applyFont="1" applyBorder="1" applyAlignment="1">
      <alignment horizontal="right"/>
    </xf>
    <xf numFmtId="0" fontId="0" fillId="0" borderId="9" xfId="0" applyNumberFormat="1" applyBorder="1" applyAlignment="1">
      <alignment horizontal="center"/>
    </xf>
    <xf numFmtId="0" fontId="0" fillId="0" borderId="11" xfId="0" applyBorder="1" applyAlignment="1">
      <alignment vertical="center"/>
    </xf>
    <xf numFmtId="0" fontId="3" fillId="7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7" borderId="10" xfId="0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1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8" fillId="0" borderId="0" xfId="0" applyFont="1"/>
    <xf numFmtId="0" fontId="0" fillId="0" borderId="10" xfId="0" applyNumberForma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3" fillId="8" borderId="10" xfId="0" applyFont="1" applyFill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3" fillId="9" borderId="12" xfId="0" applyFont="1" applyFill="1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5" fillId="2" borderId="2" xfId="0" applyFont="1" applyFill="1" applyBorder="1" applyAlignment="1">
      <alignment horizontal="left" indent="2"/>
    </xf>
  </cellXfs>
  <cellStyles count="6">
    <cellStyle name="Moeda" xfId="2" builtinId="4"/>
    <cellStyle name="Normal" xfId="0" builtinId="0"/>
    <cellStyle name="Normal 2" xfId="3"/>
    <cellStyle name="Normal 3" xfId="4"/>
    <cellStyle name="Porcentagem 2 2" xfId="5"/>
    <cellStyle name="Título 1" xfId="1" builtinId="16" customBuiltin="1"/>
  </cellStyles>
  <dxfs count="2"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Clientes!$B$1</c:f>
          <c:strCache>
            <c:ptCount val="1"/>
            <c:pt idx="0">
              <c:v>Receita Bruta × Base de Clientes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Clientes!$C$5</c:f>
              <c:strCache>
                <c:ptCount val="1"/>
                <c:pt idx="0">
                  <c:v>Receita Bruta (R$)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Clientes!$B$6:$B$17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Clientes!$C$6:$C$17</c:f>
              <c:numCache>
                <c:formatCode>#,##0</c:formatCode>
                <c:ptCount val="12"/>
                <c:pt idx="0">
                  <c:v>8765890</c:v>
                </c:pt>
                <c:pt idx="1">
                  <c:v>9256874</c:v>
                </c:pt>
                <c:pt idx="2">
                  <c:v>10023658</c:v>
                </c:pt>
                <c:pt idx="3">
                  <c:v>10256874</c:v>
                </c:pt>
                <c:pt idx="4">
                  <c:v>10954785</c:v>
                </c:pt>
                <c:pt idx="5">
                  <c:v>10532478</c:v>
                </c:pt>
                <c:pt idx="6">
                  <c:v>10125874</c:v>
                </c:pt>
                <c:pt idx="7">
                  <c:v>9874563</c:v>
                </c:pt>
                <c:pt idx="8">
                  <c:v>9541258</c:v>
                </c:pt>
                <c:pt idx="9">
                  <c:v>8965471</c:v>
                </c:pt>
                <c:pt idx="10">
                  <c:v>8847856</c:v>
                </c:pt>
                <c:pt idx="11">
                  <c:v>8412036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60-492E-A524-56BAE3D6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355208"/>
        <c:axId val="443356192"/>
      </c:barChart>
      <c:lineChart>
        <c:grouping val="standard"/>
        <c:varyColors val="0"/>
        <c:ser>
          <c:idx val="1"/>
          <c:order val="1"/>
          <c:tx>
            <c:strRef>
              <c:f>Clientes!$D$5</c:f>
              <c:strCache>
                <c:ptCount val="1"/>
                <c:pt idx="0">
                  <c:v>Base de Clientes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Clientes!$B$6:$B$17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Clientes!$D$6:$D$17</c:f>
              <c:numCache>
                <c:formatCode>General</c:formatCode>
                <c:ptCount val="12"/>
                <c:pt idx="0">
                  <c:v>125</c:v>
                </c:pt>
                <c:pt idx="1">
                  <c:v>132</c:v>
                </c:pt>
                <c:pt idx="2">
                  <c:v>133</c:v>
                </c:pt>
                <c:pt idx="3">
                  <c:v>138</c:v>
                </c:pt>
                <c:pt idx="4">
                  <c:v>148</c:v>
                </c:pt>
                <c:pt idx="5">
                  <c:v>147</c:v>
                </c:pt>
                <c:pt idx="6">
                  <c:v>143</c:v>
                </c:pt>
                <c:pt idx="7">
                  <c:v>139</c:v>
                </c:pt>
                <c:pt idx="8">
                  <c:v>132</c:v>
                </c:pt>
                <c:pt idx="9">
                  <c:v>129</c:v>
                </c:pt>
                <c:pt idx="10">
                  <c:v>121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60-492E-A524-56BAE3D6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362424"/>
        <c:axId val="443356520"/>
      </c:lineChart>
      <c:catAx>
        <c:axId val="44335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3356192"/>
        <c:crosses val="autoZero"/>
        <c:auto val="1"/>
        <c:lblAlgn val="ctr"/>
        <c:lblOffset val="100"/>
        <c:noMultiLvlLbl val="0"/>
      </c:catAx>
      <c:valAx>
        <c:axId val="44335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3355208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valAx>
        <c:axId val="44335652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3362424"/>
        <c:crosses val="max"/>
        <c:crossBetween val="between"/>
      </c:valAx>
      <c:catAx>
        <c:axId val="443362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433565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Seleção!$B$6</c:f>
              <c:strCache>
                <c:ptCount val="1"/>
                <c:pt idx="0">
                  <c:v>Norte</c:v>
                </c:pt>
              </c:strCache>
            </c:strRef>
          </c:tx>
          <c:spPr>
            <a:ln w="25400" cap="rnd" cmpd="sng" algn="ctr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Seleção!$C$5:$N$5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[0]!PlotarNorte</c:f>
              <c:numCache>
                <c:formatCode>#,##0</c:formatCode>
                <c:ptCount val="12"/>
                <c:pt idx="0">
                  <c:v>155683</c:v>
                </c:pt>
                <c:pt idx="1">
                  <c:v>187422</c:v>
                </c:pt>
                <c:pt idx="2">
                  <c:v>207268</c:v>
                </c:pt>
                <c:pt idx="3">
                  <c:v>191683</c:v>
                </c:pt>
                <c:pt idx="4">
                  <c:v>194454</c:v>
                </c:pt>
                <c:pt idx="5">
                  <c:v>238667</c:v>
                </c:pt>
                <c:pt idx="6">
                  <c:v>213567</c:v>
                </c:pt>
                <c:pt idx="7">
                  <c:v>248401</c:v>
                </c:pt>
                <c:pt idx="8">
                  <c:v>227733</c:v>
                </c:pt>
                <c:pt idx="9">
                  <c:v>256214</c:v>
                </c:pt>
                <c:pt idx="10">
                  <c:v>253877</c:v>
                </c:pt>
                <c:pt idx="11">
                  <c:v>273081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DE-4D0A-80F0-391AF5559F73}"/>
            </c:ext>
          </c:extLst>
        </c:ser>
        <c:ser>
          <c:idx val="1"/>
          <c:order val="1"/>
          <c:tx>
            <c:strRef>
              <c:f>Seleção!$B$7</c:f>
              <c:strCache>
                <c:ptCount val="1"/>
                <c:pt idx="0">
                  <c:v>Sul</c:v>
                </c:pt>
              </c:strCache>
            </c:strRef>
          </c:tx>
          <c:spPr>
            <a:ln w="25400" cap="rnd" cmpd="sng" algn="ctr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bg1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Seleção!$C$5:$N$5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[0]!PlotarSul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DE-4D0A-80F0-391AF5559F73}"/>
            </c:ext>
          </c:extLst>
        </c:ser>
        <c:ser>
          <c:idx val="2"/>
          <c:order val="2"/>
          <c:tx>
            <c:strRef>
              <c:f>Seleção!$B$8</c:f>
              <c:strCache>
                <c:ptCount val="1"/>
                <c:pt idx="0">
                  <c:v>Leste</c:v>
                </c:pt>
              </c:strCache>
            </c:strRef>
          </c:tx>
          <c:spPr>
            <a:ln w="25400" cap="rnd" cmpd="sng" algn="ctr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Seleção!$C$5:$N$5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[0]!PlotarLeste</c:f>
              <c:numCache>
                <c:formatCode>#,##0</c:formatCode>
                <c:ptCount val="12"/>
                <c:pt idx="0">
                  <c:v>266257</c:v>
                </c:pt>
                <c:pt idx="1">
                  <c:v>264371</c:v>
                </c:pt>
                <c:pt idx="2">
                  <c:v>295114</c:v>
                </c:pt>
                <c:pt idx="3">
                  <c:v>306977</c:v>
                </c:pt>
                <c:pt idx="4">
                  <c:v>313166</c:v>
                </c:pt>
                <c:pt idx="5">
                  <c:v>313814</c:v>
                </c:pt>
                <c:pt idx="6">
                  <c:v>322164</c:v>
                </c:pt>
                <c:pt idx="7">
                  <c:v>329162</c:v>
                </c:pt>
                <c:pt idx="8">
                  <c:v>369265</c:v>
                </c:pt>
                <c:pt idx="9">
                  <c:v>369231</c:v>
                </c:pt>
                <c:pt idx="10">
                  <c:v>342551</c:v>
                </c:pt>
                <c:pt idx="11">
                  <c:v>388652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DE-4D0A-80F0-391AF5559F73}"/>
            </c:ext>
          </c:extLst>
        </c:ser>
        <c:ser>
          <c:idx val="3"/>
          <c:order val="3"/>
          <c:tx>
            <c:strRef>
              <c:f>Seleção!$B$9</c:f>
              <c:strCache>
                <c:ptCount val="1"/>
                <c:pt idx="0">
                  <c:v>Oeste</c:v>
                </c:pt>
              </c:strCache>
            </c:strRef>
          </c:tx>
          <c:spPr>
            <a:ln w="25400" cap="rnd" cmpd="sng" algn="ctr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bg1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Seleção!$C$5:$N$5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[0]!PlotarOeste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DE-4D0A-80F0-391AF5559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14445272"/>
        <c:axId val="218466120"/>
      </c:lineChart>
      <c:catAx>
        <c:axId val="214445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8466120"/>
        <c:crosses val="autoZero"/>
        <c:auto val="1"/>
        <c:lblAlgn val="ctr"/>
        <c:lblOffset val="100"/>
        <c:noMultiLvlLbl val="0"/>
      </c:catAx>
      <c:valAx>
        <c:axId val="2184661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527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strRef>
          <c:f>Param!$N$1</c:f>
          <c:strCache>
            <c:ptCount val="1"/>
            <c:pt idx="0">
              <c:v>Vendas no período de jan/2017 a dez/2017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Param!$N$6</c:f>
              <c:strCache>
                <c:ptCount val="1"/>
                <c:pt idx="0">
                  <c:v>Vendas</c:v>
                </c:pt>
              </c:strCache>
            </c:strRef>
          </c:tx>
          <c:spPr>
            <a:ln w="57150" cap="rnd" cmpd="sng" algn="ctr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 cap="sq" cmpd="sng" algn="ctr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[0]!Datas</c:f>
              <c:numCache>
                <c:formatCode>mmm/yyyy</c:formatCode>
                <c:ptCount val="12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</c:numCache>
            </c:numRef>
          </c:cat>
          <c:val>
            <c:numRef>
              <c:f>[0]!Valores</c:f>
              <c:numCache>
                <c:formatCode>_-"R$"\ * #,##0_-;\-"R$"\ * #,##0_-;_-"R$"\ * "-"??_-;_-@_-</c:formatCode>
                <c:ptCount val="12"/>
                <c:pt idx="0">
                  <c:v>1514</c:v>
                </c:pt>
                <c:pt idx="1">
                  <c:v>1547</c:v>
                </c:pt>
                <c:pt idx="2">
                  <c:v>1597</c:v>
                </c:pt>
                <c:pt idx="3">
                  <c:v>1593</c:v>
                </c:pt>
                <c:pt idx="4">
                  <c:v>1569</c:v>
                </c:pt>
                <c:pt idx="5">
                  <c:v>1480</c:v>
                </c:pt>
                <c:pt idx="6">
                  <c:v>1598</c:v>
                </c:pt>
                <c:pt idx="7">
                  <c:v>1522</c:v>
                </c:pt>
                <c:pt idx="8">
                  <c:v>1623</c:v>
                </c:pt>
                <c:pt idx="9">
                  <c:v>1654</c:v>
                </c:pt>
                <c:pt idx="10">
                  <c:v>1587</c:v>
                </c:pt>
                <c:pt idx="11">
                  <c:v>1719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D0-4C3B-BD25-AECDE11D3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14446056"/>
        <c:axId val="218465728"/>
      </c:lineChart>
      <c:dateAx>
        <c:axId val="214446056"/>
        <c:scaling>
          <c:orientation val="minMax"/>
        </c:scaling>
        <c:delete val="0"/>
        <c:axPos val="b"/>
        <c:numFmt formatCode="m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8465728"/>
        <c:crosses val="autoZero"/>
        <c:auto val="1"/>
        <c:lblOffset val="100"/>
        <c:baseTimeUnit val="months"/>
      </c:dateAx>
      <c:valAx>
        <c:axId val="218465728"/>
        <c:scaling>
          <c:orientation val="minMax"/>
        </c:scaling>
        <c:delete val="0"/>
        <c:axPos val="l"/>
        <c:numFmt formatCode="_-&quot;R$&quot;\ * #,##0_-;\-&quot;R$&quot;\ * #,##0_-;_-&quot;R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605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0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Variação!$B$7</c:f>
              <c:strCache>
                <c:ptCount val="1"/>
                <c:pt idx="0">
                  <c:v>Mínima (°C)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Variação!$C$5:$N$5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Variação!$C$7:$N$7</c:f>
              <c:numCache>
                <c:formatCode>0.0</c:formatCode>
                <c:ptCount val="12"/>
                <c:pt idx="0">
                  <c:v>22</c:v>
                </c:pt>
                <c:pt idx="1">
                  <c:v>19.7</c:v>
                </c:pt>
                <c:pt idx="2">
                  <c:v>18.100000000000001</c:v>
                </c:pt>
                <c:pt idx="3">
                  <c:v>15.4</c:v>
                </c:pt>
                <c:pt idx="4">
                  <c:v>13.2</c:v>
                </c:pt>
                <c:pt idx="5">
                  <c:v>9.5</c:v>
                </c:pt>
                <c:pt idx="6">
                  <c:v>7.4</c:v>
                </c:pt>
                <c:pt idx="7">
                  <c:v>8.5</c:v>
                </c:pt>
                <c:pt idx="8">
                  <c:v>13.4</c:v>
                </c:pt>
                <c:pt idx="9">
                  <c:v>15.9</c:v>
                </c:pt>
                <c:pt idx="10">
                  <c:v>18.600000000000001</c:v>
                </c:pt>
                <c:pt idx="11">
                  <c:v>24.6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4-4D25-A5A3-B4DBB8095AB5}"/>
            </c:ext>
          </c:extLst>
        </c:ser>
        <c:ser>
          <c:idx val="1"/>
          <c:order val="1"/>
          <c:tx>
            <c:strRef>
              <c:f>Variação!$B$8</c:f>
              <c:strCache>
                <c:ptCount val="1"/>
                <c:pt idx="0">
                  <c:v>Variação (°C)</c:v>
                </c:pt>
              </c:strCache>
            </c:strRef>
          </c:tx>
          <c:spPr>
            <a:gradFill>
              <a:gsLst>
                <a:gs pos="0">
                  <a:schemeClr val="accent4"/>
                </a:gs>
                <a:gs pos="100000">
                  <a:schemeClr val="accent1"/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cat>
            <c:strRef>
              <c:f>Variação!$C$5:$N$5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Variação!$C$8:$N$8</c:f>
              <c:numCache>
                <c:formatCode>0.0</c:formatCode>
                <c:ptCount val="12"/>
                <c:pt idx="0">
                  <c:v>13</c:v>
                </c:pt>
                <c:pt idx="1">
                  <c:v>9.6000000000000014</c:v>
                </c:pt>
                <c:pt idx="2">
                  <c:v>9.3999999999999986</c:v>
                </c:pt>
                <c:pt idx="3">
                  <c:v>8.7000000000000011</c:v>
                </c:pt>
                <c:pt idx="4">
                  <c:v>9.9000000000000021</c:v>
                </c:pt>
                <c:pt idx="5">
                  <c:v>12.399999999999999</c:v>
                </c:pt>
                <c:pt idx="6">
                  <c:v>12.9</c:v>
                </c:pt>
                <c:pt idx="7">
                  <c:v>12.899999999999999</c:v>
                </c:pt>
                <c:pt idx="8">
                  <c:v>10.9</c:v>
                </c:pt>
                <c:pt idx="9">
                  <c:v>9.7999999999999989</c:v>
                </c:pt>
                <c:pt idx="10">
                  <c:v>9.2999999999999972</c:v>
                </c:pt>
                <c:pt idx="11">
                  <c:v>7.7999999999999972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34-4D25-A5A3-B4DBB8095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71221024"/>
        <c:axId val="271221416"/>
      </c:barChart>
      <c:lineChart>
        <c:grouping val="standard"/>
        <c:varyColors val="0"/>
        <c:ser>
          <c:idx val="2"/>
          <c:order val="2"/>
          <c:tx>
            <c:strRef>
              <c:f>Variação!$B$6</c:f>
              <c:strCache>
                <c:ptCount val="1"/>
                <c:pt idx="0">
                  <c:v>Máxima (°C)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Variação!$C$6:$N$6</c:f>
              <c:numCache>
                <c:formatCode>0.0</c:formatCode>
                <c:ptCount val="12"/>
                <c:pt idx="0">
                  <c:v>35</c:v>
                </c:pt>
                <c:pt idx="1">
                  <c:v>29.3</c:v>
                </c:pt>
                <c:pt idx="2">
                  <c:v>27.5</c:v>
                </c:pt>
                <c:pt idx="3">
                  <c:v>24.1</c:v>
                </c:pt>
                <c:pt idx="4">
                  <c:v>23.1</c:v>
                </c:pt>
                <c:pt idx="5">
                  <c:v>21.9</c:v>
                </c:pt>
                <c:pt idx="6">
                  <c:v>20.3</c:v>
                </c:pt>
                <c:pt idx="7">
                  <c:v>21.4</c:v>
                </c:pt>
                <c:pt idx="8">
                  <c:v>24.3</c:v>
                </c:pt>
                <c:pt idx="9">
                  <c:v>25.7</c:v>
                </c:pt>
                <c:pt idx="10">
                  <c:v>27.9</c:v>
                </c:pt>
                <c:pt idx="11">
                  <c:v>32.4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A4-4180-9A14-7FA2D0016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221024"/>
        <c:axId val="271221416"/>
      </c:lineChart>
      <c:catAx>
        <c:axId val="27122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1221416"/>
        <c:crosses val="autoZero"/>
        <c:auto val="1"/>
        <c:lblAlgn val="ctr"/>
        <c:lblOffset val="100"/>
        <c:noMultiLvlLbl val="0"/>
      </c:catAx>
      <c:valAx>
        <c:axId val="27122141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Temperatura em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crossAx val="27122102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Gantt!$D$5</c:f>
              <c:strCache>
                <c:ptCount val="1"/>
                <c:pt idx="0">
                  <c:v>Início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Gantt!$C$6:$C$11</c:f>
              <c:strCache>
                <c:ptCount val="6"/>
                <c:pt idx="0">
                  <c:v>Análise de Requisitos</c:v>
                </c:pt>
                <c:pt idx="1">
                  <c:v>Levantamento de Dados</c:v>
                </c:pt>
                <c:pt idx="2">
                  <c:v>Estudo Preliminar</c:v>
                </c:pt>
                <c:pt idx="3">
                  <c:v>Anteprojeto</c:v>
                </c:pt>
                <c:pt idx="4">
                  <c:v>Projeto Legal</c:v>
                </c:pt>
                <c:pt idx="5">
                  <c:v>Projeto Executivo</c:v>
                </c:pt>
              </c:strCache>
            </c:strRef>
          </c:cat>
          <c:val>
            <c:numRef>
              <c:f>Gantt!$D$6:$D$11</c:f>
              <c:numCache>
                <c:formatCode>m/d/yyyy</c:formatCode>
                <c:ptCount val="6"/>
                <c:pt idx="0">
                  <c:v>42779</c:v>
                </c:pt>
                <c:pt idx="1">
                  <c:v>42790</c:v>
                </c:pt>
                <c:pt idx="2">
                  <c:v>42802</c:v>
                </c:pt>
                <c:pt idx="3">
                  <c:v>42817</c:v>
                </c:pt>
                <c:pt idx="4">
                  <c:v>42829</c:v>
                </c:pt>
                <c:pt idx="5">
                  <c:v>42859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4-45C4-931A-7B18FDBCE486}"/>
            </c:ext>
          </c:extLst>
        </c:ser>
        <c:ser>
          <c:idx val="1"/>
          <c:order val="1"/>
          <c:tx>
            <c:strRef>
              <c:f>Gantt!$E$5</c:f>
              <c:strCache>
                <c:ptCount val="1"/>
                <c:pt idx="0">
                  <c:v>Duração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Gantt!$C$6:$C$11</c:f>
              <c:strCache>
                <c:ptCount val="6"/>
                <c:pt idx="0">
                  <c:v>Análise de Requisitos</c:v>
                </c:pt>
                <c:pt idx="1">
                  <c:v>Levantamento de Dados</c:v>
                </c:pt>
                <c:pt idx="2">
                  <c:v>Estudo Preliminar</c:v>
                </c:pt>
                <c:pt idx="3">
                  <c:v>Anteprojeto</c:v>
                </c:pt>
                <c:pt idx="4">
                  <c:v>Projeto Legal</c:v>
                </c:pt>
                <c:pt idx="5">
                  <c:v>Projeto Executivo</c:v>
                </c:pt>
              </c:strCache>
            </c:strRef>
          </c:cat>
          <c:val>
            <c:numRef>
              <c:f>Gantt!$E$6:$E$11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20</c:v>
                </c:pt>
                <c:pt idx="3">
                  <c:v>15</c:v>
                </c:pt>
                <c:pt idx="4">
                  <c:v>23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94-45C4-931A-7B18FDBCE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5517648"/>
        <c:axId val="255098584"/>
      </c:barChart>
      <c:catAx>
        <c:axId val="2555176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5098584"/>
        <c:crosses val="autoZero"/>
        <c:auto val="1"/>
        <c:lblAlgn val="ctr"/>
        <c:lblOffset val="100"/>
        <c:noMultiLvlLbl val="0"/>
      </c:catAx>
      <c:valAx>
        <c:axId val="255098584"/>
        <c:scaling>
          <c:orientation val="minMax"/>
          <c:max val="42889"/>
          <c:min val="4277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d/m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5517648"/>
        <c:crosses val="autoZero"/>
        <c:crossBetween val="between"/>
        <c:majorUnit val="7"/>
        <c:minorUnit val="1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'Gantt (2)'!$D$5</c:f>
              <c:strCache>
                <c:ptCount val="1"/>
                <c:pt idx="0">
                  <c:v>Início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'Gantt (2)'!$C$6:$C$11</c:f>
              <c:strCache>
                <c:ptCount val="6"/>
                <c:pt idx="0">
                  <c:v>Análise de Requisitos</c:v>
                </c:pt>
                <c:pt idx="1">
                  <c:v>Levantamento de Dados</c:v>
                </c:pt>
                <c:pt idx="2">
                  <c:v>Estudo Preliminar</c:v>
                </c:pt>
                <c:pt idx="3">
                  <c:v>Anteprojeto</c:v>
                </c:pt>
                <c:pt idx="4">
                  <c:v>Projeto Legal</c:v>
                </c:pt>
                <c:pt idx="5">
                  <c:v>Projeto Executivo</c:v>
                </c:pt>
              </c:strCache>
            </c:strRef>
          </c:cat>
          <c:val>
            <c:numRef>
              <c:f>'Gantt (2)'!$D$6:$D$11</c:f>
              <c:numCache>
                <c:formatCode>m/d/yyyy</c:formatCode>
                <c:ptCount val="6"/>
                <c:pt idx="0">
                  <c:v>42779</c:v>
                </c:pt>
                <c:pt idx="1">
                  <c:v>42790</c:v>
                </c:pt>
                <c:pt idx="2">
                  <c:v>42802</c:v>
                </c:pt>
                <c:pt idx="3">
                  <c:v>42817</c:v>
                </c:pt>
                <c:pt idx="4">
                  <c:v>42829</c:v>
                </c:pt>
                <c:pt idx="5">
                  <c:v>42859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1D-4098-AD91-74B89B31BB19}"/>
            </c:ext>
          </c:extLst>
        </c:ser>
        <c:ser>
          <c:idx val="1"/>
          <c:order val="1"/>
          <c:tx>
            <c:strRef>
              <c:f>'Gantt (2)'!$E$5</c:f>
              <c:strCache>
                <c:ptCount val="1"/>
                <c:pt idx="0">
                  <c:v>Duração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'Gantt (2)'!$C$6:$C$11</c:f>
              <c:strCache>
                <c:ptCount val="6"/>
                <c:pt idx="0">
                  <c:v>Análise de Requisitos</c:v>
                </c:pt>
                <c:pt idx="1">
                  <c:v>Levantamento de Dados</c:v>
                </c:pt>
                <c:pt idx="2">
                  <c:v>Estudo Preliminar</c:v>
                </c:pt>
                <c:pt idx="3">
                  <c:v>Anteprojeto</c:v>
                </c:pt>
                <c:pt idx="4">
                  <c:v>Projeto Legal</c:v>
                </c:pt>
                <c:pt idx="5">
                  <c:v>Projeto Executivo</c:v>
                </c:pt>
              </c:strCache>
            </c:strRef>
          </c:cat>
          <c:val>
            <c:numRef>
              <c:f>'Gantt (2)'!$E$6:$E$11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20</c:v>
                </c:pt>
                <c:pt idx="3">
                  <c:v>15</c:v>
                </c:pt>
                <c:pt idx="4">
                  <c:v>23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1D-4098-AD91-74B89B31B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5517648"/>
        <c:axId val="255098584"/>
      </c:barChart>
      <c:catAx>
        <c:axId val="255517648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255098584"/>
        <c:crosses val="autoZero"/>
        <c:auto val="1"/>
        <c:lblAlgn val="ctr"/>
        <c:lblOffset val="100"/>
        <c:noMultiLvlLbl val="0"/>
      </c:catAx>
      <c:valAx>
        <c:axId val="255098584"/>
        <c:scaling>
          <c:orientation val="minMax"/>
          <c:max val="42889"/>
          <c:min val="4277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d/m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5517648"/>
        <c:crosses val="autoZero"/>
        <c:crossBetween val="between"/>
        <c:majorUnit val="7"/>
        <c:minorUnit val="1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'Destaque 1'!$B$8</c:f>
              <c:strCache>
                <c:ptCount val="1"/>
                <c:pt idx="0">
                  <c:v>Série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'Destaque 1'!$C$6:$N$6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1'!$C$8:$N$8</c:f>
              <c:numCache>
                <c:formatCode>General;General;;</c:formatCode>
                <c:ptCount val="12"/>
                <c:pt idx="0">
                  <c:v>96</c:v>
                </c:pt>
                <c:pt idx="1">
                  <c:v>102</c:v>
                </c:pt>
                <c:pt idx="2">
                  <c:v>122</c:v>
                </c:pt>
                <c:pt idx="3">
                  <c:v>140</c:v>
                </c:pt>
                <c:pt idx="4">
                  <c:v>154</c:v>
                </c:pt>
                <c:pt idx="5">
                  <c:v>150</c:v>
                </c:pt>
                <c:pt idx="6">
                  <c:v>0</c:v>
                </c:pt>
                <c:pt idx="7">
                  <c:v>120</c:v>
                </c:pt>
                <c:pt idx="8">
                  <c:v>108</c:v>
                </c:pt>
                <c:pt idx="9">
                  <c:v>90</c:v>
                </c:pt>
                <c:pt idx="10">
                  <c:v>85</c:v>
                </c:pt>
                <c:pt idx="11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87-4788-9B60-7FEDA441DCAA}"/>
            </c:ext>
          </c:extLst>
        </c:ser>
        <c:ser>
          <c:idx val="1"/>
          <c:order val="1"/>
          <c:tx>
            <c:strRef>
              <c:f>'Destaque 1'!$B$9</c:f>
              <c:strCache>
                <c:ptCount val="1"/>
                <c:pt idx="0">
                  <c:v>Série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'Destaque 1'!$C$6:$N$6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1'!$C$9:$N$9</c:f>
              <c:numCache>
                <c:formatCode>General;General;;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D0-42CD-B9ED-6D4C7EAD0AA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271222200"/>
        <c:axId val="211896752"/>
      </c:barChart>
      <c:catAx>
        <c:axId val="27122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6752"/>
        <c:crosses val="autoZero"/>
        <c:auto val="1"/>
        <c:lblAlgn val="ctr"/>
        <c:lblOffset val="100"/>
        <c:noMultiLvlLbl val="0"/>
      </c:catAx>
      <c:valAx>
        <c:axId val="211896752"/>
        <c:scaling>
          <c:orientation val="minMax"/>
        </c:scaling>
        <c:delete val="1"/>
        <c:axPos val="l"/>
        <c:numFmt formatCode="General;General;;" sourceLinked="1"/>
        <c:majorTickMark val="none"/>
        <c:minorTickMark val="none"/>
        <c:tickLblPos val="nextTo"/>
        <c:crossAx val="271222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'Destaque 1 (2)'!$B$8</c:f>
              <c:strCache>
                <c:ptCount val="1"/>
                <c:pt idx="0">
                  <c:v>Série 1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'Destaque 1 (2)'!$C$6:$N$6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1 (2)'!$C$8:$N$8</c:f>
              <c:numCache>
                <c:formatCode>General;General;;</c:formatCode>
                <c:ptCount val="12"/>
                <c:pt idx="0">
                  <c:v>96</c:v>
                </c:pt>
                <c:pt idx="1">
                  <c:v>102</c:v>
                </c:pt>
                <c:pt idx="2">
                  <c:v>122</c:v>
                </c:pt>
                <c:pt idx="3">
                  <c:v>0</c:v>
                </c:pt>
                <c:pt idx="4">
                  <c:v>154</c:v>
                </c:pt>
                <c:pt idx="5">
                  <c:v>150</c:v>
                </c:pt>
                <c:pt idx="6">
                  <c:v>136</c:v>
                </c:pt>
                <c:pt idx="7">
                  <c:v>120</c:v>
                </c:pt>
                <c:pt idx="8">
                  <c:v>108</c:v>
                </c:pt>
                <c:pt idx="9">
                  <c:v>90</c:v>
                </c:pt>
                <c:pt idx="10">
                  <c:v>85</c:v>
                </c:pt>
                <c:pt idx="11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B2-43F2-AD62-5AA086AFE31E}"/>
            </c:ext>
          </c:extLst>
        </c:ser>
        <c:ser>
          <c:idx val="1"/>
          <c:order val="1"/>
          <c:tx>
            <c:strRef>
              <c:f>'Destaque 1 (2)'!$B$9</c:f>
              <c:strCache>
                <c:ptCount val="1"/>
                <c:pt idx="0">
                  <c:v>Série 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'Destaque 1 (2)'!$C$6:$N$6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1 (2)'!$C$9:$N$9</c:f>
              <c:numCache>
                <c:formatCode>General;General;;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B2-43F2-AD62-5AA086AFE31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271222200"/>
        <c:axId val="211896752"/>
      </c:barChart>
      <c:catAx>
        <c:axId val="27122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6752"/>
        <c:crosses val="autoZero"/>
        <c:auto val="1"/>
        <c:lblAlgn val="ctr"/>
        <c:lblOffset val="100"/>
        <c:noMultiLvlLbl val="0"/>
      </c:catAx>
      <c:valAx>
        <c:axId val="211896752"/>
        <c:scaling>
          <c:orientation val="minMax"/>
        </c:scaling>
        <c:delete val="1"/>
        <c:axPos val="l"/>
        <c:numFmt formatCode="General;General;;" sourceLinked="1"/>
        <c:majorTickMark val="none"/>
        <c:minorTickMark val="none"/>
        <c:tickLblPos val="nextTo"/>
        <c:crossAx val="271222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4"/>
          <c:order val="4"/>
          <c:tx>
            <c:strRef>
              <c:f>'Destaque 2'!$C$4</c:f>
              <c:strCache>
                <c:ptCount val="1"/>
                <c:pt idx="0">
                  <c:v>OUT</c:v>
                </c:pt>
              </c:strCache>
            </c:strRef>
          </c:tx>
          <c:spPr>
            <a:solidFill>
              <a:srgbClr val="EAEAEA"/>
            </a:solidFill>
            <a:ln>
              <a:noFill/>
            </a:ln>
            <a:effectLst/>
          </c:spPr>
          <c:invertIfNegative val="0"/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2'!$C$11:$N$11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4-45BA-AEBA-86184E6EC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4444488"/>
        <c:axId val="211898320"/>
      </c:barChart>
      <c:lineChart>
        <c:grouping val="standard"/>
        <c:varyColors val="0"/>
        <c:ser>
          <c:idx val="0"/>
          <c:order val="0"/>
          <c:tx>
            <c:strRef>
              <c:f>'Destaque 2'!$B$7</c:f>
              <c:strCache>
                <c:ptCount val="1"/>
                <c:pt idx="0">
                  <c:v>Laticínios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2'!$C$7:$N$7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24-45BA-AEBA-86184E6ECAFE}"/>
            </c:ext>
          </c:extLst>
        </c:ser>
        <c:ser>
          <c:idx val="1"/>
          <c:order val="1"/>
          <c:tx>
            <c:strRef>
              <c:f>'Destaque 2'!$B$8</c:f>
              <c:strCache>
                <c:ptCount val="1"/>
                <c:pt idx="0">
                  <c:v>Conservas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2'!$C$8:$N$8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24-45BA-AEBA-86184E6ECAFE}"/>
            </c:ext>
          </c:extLst>
        </c:ser>
        <c:ser>
          <c:idx val="2"/>
          <c:order val="2"/>
          <c:tx>
            <c:strRef>
              <c:f>'Destaque 2'!$B$9</c:f>
              <c:strCache>
                <c:ptCount val="1"/>
                <c:pt idx="0">
                  <c:v>Enlatados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2'!$C$9:$N$9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24-45BA-AEBA-86184E6ECAFE}"/>
            </c:ext>
          </c:extLst>
        </c:ser>
        <c:ser>
          <c:idx val="3"/>
          <c:order val="3"/>
          <c:tx>
            <c:strRef>
              <c:f>'Destaque 2'!$B$10</c:f>
              <c:strCache>
                <c:ptCount val="1"/>
                <c:pt idx="0">
                  <c:v>Horti-Fruti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2'!$C$10:$N$10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24-45BA-AEBA-86184E6EC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97536"/>
        <c:axId val="211897928"/>
      </c:lineChart>
      <c:catAx>
        <c:axId val="21189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7928"/>
        <c:crosses val="autoZero"/>
        <c:auto val="1"/>
        <c:lblAlgn val="ctr"/>
        <c:lblOffset val="100"/>
        <c:noMultiLvlLbl val="0"/>
      </c:catAx>
      <c:valAx>
        <c:axId val="21189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7536"/>
        <c:crosses val="autoZero"/>
        <c:crossBetween val="between"/>
      </c:valAx>
      <c:valAx>
        <c:axId val="211898320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4488"/>
        <c:crosses val="max"/>
        <c:crossBetween val="between"/>
      </c:valAx>
      <c:catAx>
        <c:axId val="214444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8983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4"/>
          <c:order val="4"/>
          <c:tx>
            <c:v>Projeção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3'!$C$11:$N$11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BE-4F91-9022-498A23DA7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5355112"/>
        <c:axId val="215354720"/>
      </c:barChart>
      <c:lineChart>
        <c:grouping val="standard"/>
        <c:varyColors val="0"/>
        <c:ser>
          <c:idx val="0"/>
          <c:order val="0"/>
          <c:tx>
            <c:strRef>
              <c:f>'Destaque 3'!$B$7</c:f>
              <c:strCache>
                <c:ptCount val="1"/>
                <c:pt idx="0">
                  <c:v>Laticínios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3'!$C$7:$N$7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BE-4F91-9022-498A23DA792A}"/>
            </c:ext>
          </c:extLst>
        </c:ser>
        <c:ser>
          <c:idx val="1"/>
          <c:order val="1"/>
          <c:tx>
            <c:strRef>
              <c:f>'Destaque 3'!$B$8</c:f>
              <c:strCache>
                <c:ptCount val="1"/>
                <c:pt idx="0">
                  <c:v>Conservas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3'!$C$8:$N$8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BE-4F91-9022-498A23DA792A}"/>
            </c:ext>
          </c:extLst>
        </c:ser>
        <c:ser>
          <c:idx val="2"/>
          <c:order val="2"/>
          <c:tx>
            <c:strRef>
              <c:f>'Destaque 3'!$B$9</c:f>
              <c:strCache>
                <c:ptCount val="1"/>
                <c:pt idx="0">
                  <c:v>Enlatados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3'!$C$9:$N$9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BE-4F91-9022-498A23DA792A}"/>
            </c:ext>
          </c:extLst>
        </c:ser>
        <c:ser>
          <c:idx val="3"/>
          <c:order val="3"/>
          <c:tx>
            <c:strRef>
              <c:f>'Destaque 3'!$B$10</c:f>
              <c:strCache>
                <c:ptCount val="1"/>
                <c:pt idx="0">
                  <c:v>Horti-Fruti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3'!$C$10:$N$10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BE-4F91-9022-498A23DA7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356288"/>
        <c:axId val="215353936"/>
      </c:lineChart>
      <c:catAx>
        <c:axId val="21535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3936"/>
        <c:crosses val="autoZero"/>
        <c:auto val="1"/>
        <c:lblAlgn val="ctr"/>
        <c:lblOffset val="100"/>
        <c:noMultiLvlLbl val="0"/>
      </c:catAx>
      <c:valAx>
        <c:axId val="21535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6288"/>
        <c:crosses val="autoZero"/>
        <c:crossBetween val="between"/>
      </c:valAx>
      <c:valAx>
        <c:axId val="215354720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5112"/>
        <c:crosses val="max"/>
        <c:crossBetween val="between"/>
      </c:valAx>
      <c:catAx>
        <c:axId val="215355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5354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'Destaque 4'!$B$8</c:f>
              <c:strCache>
                <c:ptCount val="1"/>
                <c:pt idx="0">
                  <c:v>Laticínios - Realizado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4'!$C$8:$N$8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52-457D-B8E0-623FD4F6E77E}"/>
            </c:ext>
          </c:extLst>
        </c:ser>
        <c:ser>
          <c:idx val="4"/>
          <c:order val="1"/>
          <c:tx>
            <c:strRef>
              <c:f>'Destaque 4'!$B$9</c:f>
              <c:strCache>
                <c:ptCount val="1"/>
                <c:pt idx="0">
                  <c:v>Laticínios - Projetado</c:v>
                </c:pt>
              </c:strCache>
            </c:strRef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  <a:prstDash val="solid"/>
              </a:ln>
              <a:effectLst/>
            </c:spPr>
          </c:marker>
          <c:val>
            <c:numRef>
              <c:f>'Destaque 4'!$C$9:$N$9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52-457D-B8E0-623FD4F6E77E}"/>
            </c:ext>
          </c:extLst>
        </c:ser>
        <c:ser>
          <c:idx val="1"/>
          <c:order val="2"/>
          <c:tx>
            <c:strRef>
              <c:f>'Destaque 4'!$B$11</c:f>
              <c:strCache>
                <c:ptCount val="1"/>
                <c:pt idx="0">
                  <c:v>Conservas - Realizado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4'!$C$11:$N$11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52-457D-B8E0-623FD4F6E77E}"/>
            </c:ext>
          </c:extLst>
        </c:ser>
        <c:ser>
          <c:idx val="5"/>
          <c:order val="3"/>
          <c:tx>
            <c:strRef>
              <c:f>'Destaque 4'!$B$12</c:f>
              <c:strCache>
                <c:ptCount val="1"/>
                <c:pt idx="0">
                  <c:v>Conservas - Projetado</c:v>
                </c:pt>
              </c:strCache>
            </c:strRef>
          </c:tx>
          <c:spPr>
            <a:ln w="222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'Destaque 4'!$C$12:$N$12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52-457D-B8E0-623FD4F6E77E}"/>
            </c:ext>
          </c:extLst>
        </c:ser>
        <c:ser>
          <c:idx val="2"/>
          <c:order val="4"/>
          <c:tx>
            <c:strRef>
              <c:f>'Destaque 4'!$B$14</c:f>
              <c:strCache>
                <c:ptCount val="1"/>
                <c:pt idx="0">
                  <c:v>Enlatados - Realizado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4'!$C$14:$N$14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852-457D-B8E0-623FD4F6E77E}"/>
            </c:ext>
          </c:extLst>
        </c:ser>
        <c:ser>
          <c:idx val="6"/>
          <c:order val="5"/>
          <c:tx>
            <c:strRef>
              <c:f>'Destaque 4'!$B$15</c:f>
              <c:strCache>
                <c:ptCount val="1"/>
                <c:pt idx="0">
                  <c:v>Enlatados - Projetado</c:v>
                </c:pt>
              </c:strCache>
            </c:strRef>
          </c:tx>
          <c:spPr>
            <a:ln w="2222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'Destaque 4'!$C$15:$N$15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852-457D-B8E0-623FD4F6E77E}"/>
            </c:ext>
          </c:extLst>
        </c:ser>
        <c:ser>
          <c:idx val="3"/>
          <c:order val="6"/>
          <c:tx>
            <c:strRef>
              <c:f>'Destaque 4'!$B$17</c:f>
              <c:strCache>
                <c:ptCount val="1"/>
                <c:pt idx="0">
                  <c:v>Horti-Fruti - Realizado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4'!$C$17:$N$17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852-457D-B8E0-623FD4F6E77E}"/>
            </c:ext>
          </c:extLst>
        </c:ser>
        <c:ser>
          <c:idx val="7"/>
          <c:order val="7"/>
          <c:tx>
            <c:strRef>
              <c:f>'Destaque 4'!$B$18</c:f>
              <c:strCache>
                <c:ptCount val="1"/>
                <c:pt idx="0">
                  <c:v>Horti-Fruti - Projetado</c:v>
                </c:pt>
              </c:strCache>
            </c:strRef>
          </c:tx>
          <c:spPr>
            <a:ln w="2222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'Destaque 4'!$C$18:$N$18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852-457D-B8E0-623FD4F6E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360384"/>
        <c:axId val="215357248"/>
      </c:lineChart>
      <c:catAx>
        <c:axId val="21536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7248"/>
        <c:crosses val="autoZero"/>
        <c:auto val="1"/>
        <c:lblAlgn val="ctr"/>
        <c:lblOffset val="100"/>
        <c:noMultiLvlLbl val="0"/>
      </c:catAx>
      <c:valAx>
        <c:axId val="21535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603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P$6" lockText="1"/>
</file>

<file path=xl/ctrlProps/ctrlProp2.xml><?xml version="1.0" encoding="utf-8"?>
<formControlPr xmlns="http://schemas.microsoft.com/office/spreadsheetml/2009/9/main" objectType="CheckBox" fmlaLink="$P$7" lockText="1"/>
</file>

<file path=xl/ctrlProps/ctrlProp3.xml><?xml version="1.0" encoding="utf-8"?>
<formControlPr xmlns="http://schemas.microsoft.com/office/spreadsheetml/2009/9/main" objectType="CheckBox" checked="Checked" fmlaLink="$P$8" lockText="1"/>
</file>

<file path=xl/ctrlProps/ctrlProp4.xml><?xml version="1.0" encoding="utf-8"?>
<formControlPr xmlns="http://schemas.microsoft.com/office/spreadsheetml/2009/9/main" objectType="CheckBox" fmlaLink="$P$9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3</xdr:row>
      <xdr:rowOff>200024</xdr:rowOff>
    </xdr:from>
    <xdr:to>
      <xdr:col>12</xdr:col>
      <xdr:colOff>0</xdr:colOff>
      <xdr:row>17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200024</xdr:colOff>
      <xdr:row>10</xdr:row>
      <xdr:rowOff>0</xdr:rowOff>
    </xdr:from>
    <xdr:to>
      <xdr:col>14</xdr:col>
      <xdr:colOff>142874</xdr:colOff>
      <xdr:row>22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0</xdr:colOff>
          <xdr:row>6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</xdr:row>
          <xdr:rowOff>0</xdr:rowOff>
        </xdr:from>
        <xdr:to>
          <xdr:col>2</xdr:col>
          <xdr:colOff>0</xdr:colOff>
          <xdr:row>6</xdr:row>
          <xdr:rowOff>190500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2</xdr:col>
          <xdr:colOff>0</xdr:colOff>
          <xdr:row>8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2</xdr:col>
          <xdr:colOff>0</xdr:colOff>
          <xdr:row>8</xdr:row>
          <xdr:rowOff>190500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</xdr:rowOff>
    </xdr:from>
    <xdr:to>
      <xdr:col>11</xdr:col>
      <xdr:colOff>0</xdr:colOff>
      <xdr:row>21</xdr:row>
      <xdr:rowOff>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10</xdr:row>
      <xdr:rowOff>0</xdr:rowOff>
    </xdr:from>
    <xdr:to>
      <xdr:col>13</xdr:col>
      <xdr:colOff>581024</xdr:colOff>
      <xdr:row>22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142876</xdr:rowOff>
    </xdr:from>
    <xdr:to>
      <xdr:col>16</xdr:col>
      <xdr:colOff>0</xdr:colOff>
      <xdr:row>12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142876</xdr:rowOff>
    </xdr:from>
    <xdr:to>
      <xdr:col>16</xdr:col>
      <xdr:colOff>0</xdr:colOff>
      <xdr:row>12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14</xdr:col>
      <xdr:colOff>0</xdr:colOff>
      <xdr:row>22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14</xdr:col>
      <xdr:colOff>0</xdr:colOff>
      <xdr:row>22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190499</xdr:rowOff>
    </xdr:from>
    <xdr:to>
      <xdr:col>14</xdr:col>
      <xdr:colOff>0</xdr:colOff>
      <xdr:row>25</xdr:row>
      <xdr:rowOff>166686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190499</xdr:rowOff>
    </xdr:from>
    <xdr:to>
      <xdr:col>14</xdr:col>
      <xdr:colOff>0</xdr:colOff>
      <xdr:row>25</xdr:row>
      <xdr:rowOff>166686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190499</xdr:rowOff>
    </xdr:from>
    <xdr:to>
      <xdr:col>14</xdr:col>
      <xdr:colOff>0</xdr:colOff>
      <xdr:row>32</xdr:row>
      <xdr:rowOff>166686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GridLines="0" tabSelected="1" workbookViewId="0">
      <selection activeCell="C6" sqref="C6"/>
    </sheetView>
  </sheetViews>
  <sheetFormatPr defaultRowHeight="15.75" x14ac:dyDescent="0.25"/>
  <cols>
    <col min="1" max="1" width="3" style="11" customWidth="1"/>
    <col min="2" max="2" width="6" style="11" customWidth="1"/>
    <col min="3" max="3" width="12.42578125" style="11" customWidth="1"/>
    <col min="4" max="4" width="8.5703125" style="11" bestFit="1" customWidth="1"/>
    <col min="5" max="9" width="11.28515625" style="11" bestFit="1" customWidth="1"/>
    <col min="10" max="16384" width="9.140625" style="11"/>
  </cols>
  <sheetData>
    <row r="1" spans="2:4" ht="23.25" x14ac:dyDescent="0.35">
      <c r="B1" s="1" t="s">
        <v>42</v>
      </c>
    </row>
    <row r="2" spans="2:4" x14ac:dyDescent="0.25">
      <c r="B2" s="19" t="s">
        <v>43</v>
      </c>
    </row>
    <row r="5" spans="2:4" ht="31.5" x14ac:dyDescent="0.25">
      <c r="B5" s="20"/>
      <c r="C5" s="21" t="s">
        <v>44</v>
      </c>
      <c r="D5" s="21" t="s">
        <v>45</v>
      </c>
    </row>
    <row r="6" spans="2:4" x14ac:dyDescent="0.25">
      <c r="B6" s="22" t="s">
        <v>21</v>
      </c>
      <c r="C6" s="23">
        <v>8765890</v>
      </c>
      <c r="D6" s="24">
        <v>125</v>
      </c>
    </row>
    <row r="7" spans="2:4" x14ac:dyDescent="0.25">
      <c r="B7" s="22" t="s">
        <v>22</v>
      </c>
      <c r="C7" s="23">
        <v>9256874</v>
      </c>
      <c r="D7" s="24">
        <v>132</v>
      </c>
    </row>
    <row r="8" spans="2:4" x14ac:dyDescent="0.25">
      <c r="B8" s="22" t="s">
        <v>23</v>
      </c>
      <c r="C8" s="23">
        <v>10023658</v>
      </c>
      <c r="D8" s="24">
        <v>133</v>
      </c>
    </row>
    <row r="9" spans="2:4" x14ac:dyDescent="0.25">
      <c r="B9" s="22" t="s">
        <v>24</v>
      </c>
      <c r="C9" s="23">
        <v>10256874</v>
      </c>
      <c r="D9" s="24">
        <v>138</v>
      </c>
    </row>
    <row r="10" spans="2:4" x14ac:dyDescent="0.25">
      <c r="B10" s="22" t="s">
        <v>25</v>
      </c>
      <c r="C10" s="23">
        <v>10954785</v>
      </c>
      <c r="D10" s="24">
        <v>148</v>
      </c>
    </row>
    <row r="11" spans="2:4" x14ac:dyDescent="0.25">
      <c r="B11" s="22" t="s">
        <v>26</v>
      </c>
      <c r="C11" s="23">
        <v>10532478</v>
      </c>
      <c r="D11" s="24">
        <v>147</v>
      </c>
    </row>
    <row r="12" spans="2:4" x14ac:dyDescent="0.25">
      <c r="B12" s="22" t="s">
        <v>27</v>
      </c>
      <c r="C12" s="23">
        <v>10125874</v>
      </c>
      <c r="D12" s="24">
        <v>143</v>
      </c>
    </row>
    <row r="13" spans="2:4" x14ac:dyDescent="0.25">
      <c r="B13" s="22" t="s">
        <v>28</v>
      </c>
      <c r="C13" s="23">
        <v>9874563</v>
      </c>
      <c r="D13" s="24">
        <v>139</v>
      </c>
    </row>
    <row r="14" spans="2:4" x14ac:dyDescent="0.25">
      <c r="B14" s="22" t="s">
        <v>29</v>
      </c>
      <c r="C14" s="23">
        <v>9541258</v>
      </c>
      <c r="D14" s="24">
        <v>132</v>
      </c>
    </row>
    <row r="15" spans="2:4" x14ac:dyDescent="0.25">
      <c r="B15" s="22" t="s">
        <v>30</v>
      </c>
      <c r="C15" s="23">
        <v>8965471</v>
      </c>
      <c r="D15" s="24">
        <v>129</v>
      </c>
    </row>
    <row r="16" spans="2:4" x14ac:dyDescent="0.25">
      <c r="B16" s="22" t="s">
        <v>31</v>
      </c>
      <c r="C16" s="23">
        <v>8847856</v>
      </c>
      <c r="D16" s="24">
        <v>121</v>
      </c>
    </row>
    <row r="17" spans="2:4" x14ac:dyDescent="0.25">
      <c r="B17" s="22" t="s">
        <v>32</v>
      </c>
      <c r="C17" s="23">
        <v>8412036</v>
      </c>
      <c r="D17" s="24">
        <v>118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B1:O18"/>
  <sheetViews>
    <sheetView showGridLines="0" workbookViewId="0">
      <selection activeCell="C4" sqref="C4"/>
    </sheetView>
  </sheetViews>
  <sheetFormatPr defaultRowHeight="15" outlineLevelRow="1" x14ac:dyDescent="0.25"/>
  <cols>
    <col min="1" max="1" width="2.7109375" customWidth="1"/>
    <col min="2" max="2" width="21.140625" customWidth="1"/>
    <col min="3" max="14" width="6.7109375" customWidth="1"/>
  </cols>
  <sheetData>
    <row r="1" spans="2:15" ht="23.25" x14ac:dyDescent="0.35">
      <c r="B1" s="1" t="s">
        <v>58</v>
      </c>
    </row>
    <row r="2" spans="2:15" ht="15.75" x14ac:dyDescent="0.25">
      <c r="B2" s="19" t="s">
        <v>85</v>
      </c>
    </row>
    <row r="4" spans="2:15" x14ac:dyDescent="0.25">
      <c r="B4" s="2" t="s">
        <v>60</v>
      </c>
      <c r="C4" s="64" t="s">
        <v>8</v>
      </c>
    </row>
    <row r="6" spans="2:15" x14ac:dyDescent="0.25">
      <c r="B6" s="46"/>
      <c r="C6" s="64" t="s">
        <v>3</v>
      </c>
      <c r="D6" s="64" t="s">
        <v>4</v>
      </c>
      <c r="E6" s="64" t="s">
        <v>5</v>
      </c>
      <c r="F6" s="64" t="s">
        <v>6</v>
      </c>
      <c r="G6" s="64" t="s">
        <v>7</v>
      </c>
      <c r="H6" s="64" t="s">
        <v>8</v>
      </c>
      <c r="I6" s="64" t="s">
        <v>9</v>
      </c>
      <c r="J6" s="64" t="s">
        <v>10</v>
      </c>
      <c r="K6" s="64" t="s">
        <v>11</v>
      </c>
      <c r="L6" s="64" t="s">
        <v>12</v>
      </c>
      <c r="M6" s="64" t="s">
        <v>13</v>
      </c>
      <c r="N6" s="64" t="s">
        <v>14</v>
      </c>
    </row>
    <row r="7" spans="2:15" collapsed="1" x14ac:dyDescent="0.25">
      <c r="B7" s="62" t="s">
        <v>63</v>
      </c>
      <c r="C7" s="60">
        <v>87</v>
      </c>
      <c r="D7" s="60">
        <v>100</v>
      </c>
      <c r="E7" s="60">
        <v>91</v>
      </c>
      <c r="F7" s="60">
        <v>82</v>
      </c>
      <c r="G7" s="60">
        <v>88</v>
      </c>
      <c r="H7" s="60">
        <v>98</v>
      </c>
      <c r="I7" s="60">
        <v>82</v>
      </c>
      <c r="J7" s="60">
        <v>92</v>
      </c>
      <c r="K7" s="60">
        <v>97</v>
      </c>
      <c r="L7" s="60">
        <v>86</v>
      </c>
      <c r="M7" s="60">
        <v>94</v>
      </c>
      <c r="N7" s="60">
        <v>97</v>
      </c>
    </row>
    <row r="8" spans="2:15" hidden="1" outlineLevel="1" x14ac:dyDescent="0.25">
      <c r="B8" s="63" t="s">
        <v>86</v>
      </c>
      <c r="C8" s="61">
        <f t="shared" ref="C8:N8" si="0">IF(MATCH(C$6,$C$6:$N$6,0)&gt;MATCH($C$4,$C$6:$N$6,0), #N/A, C7)</f>
        <v>87</v>
      </c>
      <c r="D8" s="61">
        <f t="shared" si="0"/>
        <v>100</v>
      </c>
      <c r="E8" s="61">
        <f t="shared" si="0"/>
        <v>91</v>
      </c>
      <c r="F8" s="61">
        <f t="shared" si="0"/>
        <v>82</v>
      </c>
      <c r="G8" s="61">
        <f t="shared" si="0"/>
        <v>88</v>
      </c>
      <c r="H8" s="61">
        <f t="shared" si="0"/>
        <v>98</v>
      </c>
      <c r="I8" s="61" t="e">
        <f t="shared" si="0"/>
        <v>#N/A</v>
      </c>
      <c r="J8" s="61" t="e">
        <f t="shared" si="0"/>
        <v>#N/A</v>
      </c>
      <c r="K8" s="61" t="e">
        <f t="shared" si="0"/>
        <v>#N/A</v>
      </c>
      <c r="L8" s="61" t="e">
        <f t="shared" si="0"/>
        <v>#N/A</v>
      </c>
      <c r="M8" s="61" t="e">
        <f t="shared" si="0"/>
        <v>#N/A</v>
      </c>
      <c r="N8" s="61" t="e">
        <f t="shared" si="0"/>
        <v>#N/A</v>
      </c>
      <c r="O8" s="56" t="s">
        <v>87</v>
      </c>
    </row>
    <row r="9" spans="2:15" hidden="1" outlineLevel="1" x14ac:dyDescent="0.25">
      <c r="B9" s="63" t="s">
        <v>88</v>
      </c>
      <c r="C9" s="61" t="e">
        <f t="shared" ref="C9:N9" si="1">IF(MATCH(C$6,$C$6:$N$6,0)&gt;=MATCH($C$4,$C$6:$N$6,0), C7, #N/A)</f>
        <v>#N/A</v>
      </c>
      <c r="D9" s="61" t="e">
        <f t="shared" si="1"/>
        <v>#N/A</v>
      </c>
      <c r="E9" s="61" t="e">
        <f t="shared" si="1"/>
        <v>#N/A</v>
      </c>
      <c r="F9" s="61" t="e">
        <f t="shared" si="1"/>
        <v>#N/A</v>
      </c>
      <c r="G9" s="61" t="e">
        <f t="shared" si="1"/>
        <v>#N/A</v>
      </c>
      <c r="H9" s="61">
        <f t="shared" si="1"/>
        <v>98</v>
      </c>
      <c r="I9" s="61">
        <f t="shared" si="1"/>
        <v>82</v>
      </c>
      <c r="J9" s="61">
        <f t="shared" si="1"/>
        <v>92</v>
      </c>
      <c r="K9" s="61">
        <f t="shared" si="1"/>
        <v>97</v>
      </c>
      <c r="L9" s="61">
        <f t="shared" si="1"/>
        <v>86</v>
      </c>
      <c r="M9" s="61">
        <f t="shared" si="1"/>
        <v>94</v>
      </c>
      <c r="N9" s="61">
        <f t="shared" si="1"/>
        <v>97</v>
      </c>
      <c r="O9" s="56" t="s">
        <v>89</v>
      </c>
    </row>
    <row r="10" spans="2:15" collapsed="1" x14ac:dyDescent="0.25">
      <c r="B10" s="62" t="s">
        <v>64</v>
      </c>
      <c r="C10" s="60">
        <v>110</v>
      </c>
      <c r="D10" s="60">
        <v>128</v>
      </c>
      <c r="E10" s="60">
        <v>140</v>
      </c>
      <c r="F10" s="60">
        <v>147</v>
      </c>
      <c r="G10" s="60">
        <v>130</v>
      </c>
      <c r="H10" s="60">
        <v>138</v>
      </c>
      <c r="I10" s="60">
        <v>130</v>
      </c>
      <c r="J10" s="60">
        <v>134</v>
      </c>
      <c r="K10" s="60">
        <v>146</v>
      </c>
      <c r="L10" s="60">
        <v>119</v>
      </c>
      <c r="M10" s="60">
        <v>124</v>
      </c>
      <c r="N10" s="60">
        <v>115</v>
      </c>
    </row>
    <row r="11" spans="2:15" hidden="1" outlineLevel="1" x14ac:dyDescent="0.25">
      <c r="B11" s="63" t="s">
        <v>90</v>
      </c>
      <c r="C11" s="61">
        <f t="shared" ref="C11:N11" si="2">IF(MATCH(C$6,$C$6:$N$6,0)&gt;MATCH($C$4,$C$6:$N$6,0), #N/A, C10)</f>
        <v>110</v>
      </c>
      <c r="D11" s="61">
        <f t="shared" si="2"/>
        <v>128</v>
      </c>
      <c r="E11" s="61">
        <f t="shared" si="2"/>
        <v>140</v>
      </c>
      <c r="F11" s="61">
        <f t="shared" si="2"/>
        <v>147</v>
      </c>
      <c r="G11" s="61">
        <f t="shared" si="2"/>
        <v>130</v>
      </c>
      <c r="H11" s="61">
        <f t="shared" si="2"/>
        <v>138</v>
      </c>
      <c r="I11" s="61" t="e">
        <f t="shared" si="2"/>
        <v>#N/A</v>
      </c>
      <c r="J11" s="61" t="e">
        <f t="shared" si="2"/>
        <v>#N/A</v>
      </c>
      <c r="K11" s="61" t="e">
        <f t="shared" si="2"/>
        <v>#N/A</v>
      </c>
      <c r="L11" s="61" t="e">
        <f t="shared" si="2"/>
        <v>#N/A</v>
      </c>
      <c r="M11" s="61" t="e">
        <f t="shared" si="2"/>
        <v>#N/A</v>
      </c>
      <c r="N11" s="61" t="e">
        <f t="shared" si="2"/>
        <v>#N/A</v>
      </c>
      <c r="O11" s="56" t="s">
        <v>87</v>
      </c>
    </row>
    <row r="12" spans="2:15" hidden="1" outlineLevel="1" x14ac:dyDescent="0.25">
      <c r="B12" s="63" t="s">
        <v>91</v>
      </c>
      <c r="C12" s="61" t="e">
        <f t="shared" ref="C12:N12" si="3">IF(MATCH(C$6,$C$6:$N$6,0)&gt;=MATCH($C$4,$C$6:$N$6,0), C10, #N/A)</f>
        <v>#N/A</v>
      </c>
      <c r="D12" s="61" t="e">
        <f t="shared" si="3"/>
        <v>#N/A</v>
      </c>
      <c r="E12" s="61" t="e">
        <f t="shared" si="3"/>
        <v>#N/A</v>
      </c>
      <c r="F12" s="61" t="e">
        <f t="shared" si="3"/>
        <v>#N/A</v>
      </c>
      <c r="G12" s="61" t="e">
        <f t="shared" si="3"/>
        <v>#N/A</v>
      </c>
      <c r="H12" s="61">
        <f t="shared" si="3"/>
        <v>138</v>
      </c>
      <c r="I12" s="61">
        <f t="shared" si="3"/>
        <v>130</v>
      </c>
      <c r="J12" s="61">
        <f t="shared" si="3"/>
        <v>134</v>
      </c>
      <c r="K12" s="61">
        <f t="shared" si="3"/>
        <v>146</v>
      </c>
      <c r="L12" s="61">
        <f t="shared" si="3"/>
        <v>119</v>
      </c>
      <c r="M12" s="61">
        <f t="shared" si="3"/>
        <v>124</v>
      </c>
      <c r="N12" s="61">
        <f t="shared" si="3"/>
        <v>115</v>
      </c>
      <c r="O12" s="56" t="s">
        <v>89</v>
      </c>
    </row>
    <row r="13" spans="2:15" collapsed="1" x14ac:dyDescent="0.25">
      <c r="B13" s="62" t="s">
        <v>65</v>
      </c>
      <c r="C13" s="60">
        <v>124</v>
      </c>
      <c r="D13" s="60">
        <v>123</v>
      </c>
      <c r="E13" s="60">
        <v>145</v>
      </c>
      <c r="F13" s="60">
        <v>128</v>
      </c>
      <c r="G13" s="60">
        <v>178</v>
      </c>
      <c r="H13" s="60">
        <v>139</v>
      </c>
      <c r="I13" s="60">
        <v>161</v>
      </c>
      <c r="J13" s="60">
        <v>130</v>
      </c>
      <c r="K13" s="60">
        <v>145</v>
      </c>
      <c r="L13" s="60">
        <v>138</v>
      </c>
      <c r="M13" s="60">
        <v>155</v>
      </c>
      <c r="N13" s="60">
        <v>175</v>
      </c>
    </row>
    <row r="14" spans="2:15" hidden="1" outlineLevel="1" x14ac:dyDescent="0.25">
      <c r="B14" s="63" t="s">
        <v>92</v>
      </c>
      <c r="C14" s="61">
        <f t="shared" ref="C14:N14" si="4">IF(MATCH(C$6,$C$6:$N$6,0)&gt;MATCH($C$4,$C$6:$N$6,0), #N/A, C13)</f>
        <v>124</v>
      </c>
      <c r="D14" s="61">
        <f t="shared" si="4"/>
        <v>123</v>
      </c>
      <c r="E14" s="61">
        <f t="shared" si="4"/>
        <v>145</v>
      </c>
      <c r="F14" s="61">
        <f t="shared" si="4"/>
        <v>128</v>
      </c>
      <c r="G14" s="61">
        <f t="shared" si="4"/>
        <v>178</v>
      </c>
      <c r="H14" s="61">
        <f t="shared" si="4"/>
        <v>139</v>
      </c>
      <c r="I14" s="61" t="e">
        <f t="shared" si="4"/>
        <v>#N/A</v>
      </c>
      <c r="J14" s="61" t="e">
        <f t="shared" si="4"/>
        <v>#N/A</v>
      </c>
      <c r="K14" s="61" t="e">
        <f t="shared" si="4"/>
        <v>#N/A</v>
      </c>
      <c r="L14" s="61" t="e">
        <f t="shared" si="4"/>
        <v>#N/A</v>
      </c>
      <c r="M14" s="61" t="e">
        <f t="shared" si="4"/>
        <v>#N/A</v>
      </c>
      <c r="N14" s="61" t="e">
        <f t="shared" si="4"/>
        <v>#N/A</v>
      </c>
      <c r="O14" s="56" t="s">
        <v>87</v>
      </c>
    </row>
    <row r="15" spans="2:15" hidden="1" outlineLevel="1" x14ac:dyDescent="0.25">
      <c r="B15" s="63" t="s">
        <v>93</v>
      </c>
      <c r="C15" s="61" t="e">
        <f t="shared" ref="C15:N15" si="5">IF(MATCH(C$6,$C$6:$N$6,0)&gt;=MATCH($C$4,$C$6:$N$6,0), C13, #N/A)</f>
        <v>#N/A</v>
      </c>
      <c r="D15" s="61" t="e">
        <f t="shared" si="5"/>
        <v>#N/A</v>
      </c>
      <c r="E15" s="61" t="e">
        <f t="shared" si="5"/>
        <v>#N/A</v>
      </c>
      <c r="F15" s="61" t="e">
        <f t="shared" si="5"/>
        <v>#N/A</v>
      </c>
      <c r="G15" s="61" t="e">
        <f t="shared" si="5"/>
        <v>#N/A</v>
      </c>
      <c r="H15" s="61">
        <f t="shared" si="5"/>
        <v>139</v>
      </c>
      <c r="I15" s="61">
        <f t="shared" si="5"/>
        <v>161</v>
      </c>
      <c r="J15" s="61">
        <f t="shared" si="5"/>
        <v>130</v>
      </c>
      <c r="K15" s="61">
        <f t="shared" si="5"/>
        <v>145</v>
      </c>
      <c r="L15" s="61">
        <f t="shared" si="5"/>
        <v>138</v>
      </c>
      <c r="M15" s="61">
        <f t="shared" si="5"/>
        <v>155</v>
      </c>
      <c r="N15" s="61">
        <f t="shared" si="5"/>
        <v>175</v>
      </c>
      <c r="O15" s="56" t="s">
        <v>89</v>
      </c>
    </row>
    <row r="16" spans="2:15" collapsed="1" x14ac:dyDescent="0.25">
      <c r="B16" s="62" t="s">
        <v>66</v>
      </c>
      <c r="C16" s="60">
        <v>185</v>
      </c>
      <c r="D16" s="60">
        <v>155</v>
      </c>
      <c r="E16" s="60">
        <v>176</v>
      </c>
      <c r="F16" s="60">
        <v>180</v>
      </c>
      <c r="G16" s="60">
        <v>189</v>
      </c>
      <c r="H16" s="60">
        <v>155</v>
      </c>
      <c r="I16" s="60">
        <v>152</v>
      </c>
      <c r="J16" s="60">
        <v>180</v>
      </c>
      <c r="K16" s="60">
        <v>179</v>
      </c>
      <c r="L16" s="60">
        <v>155</v>
      </c>
      <c r="M16" s="60">
        <v>155</v>
      </c>
      <c r="N16" s="60">
        <v>184</v>
      </c>
    </row>
    <row r="17" spans="2:15" hidden="1" outlineLevel="1" x14ac:dyDescent="0.25">
      <c r="B17" s="63" t="s">
        <v>94</v>
      </c>
      <c r="C17" s="61">
        <f t="shared" ref="C17:N17" si="6">IF(MATCH(C$6,$C$6:$N$6,0)&gt;MATCH($C$4,$C$6:$N$6,0), #N/A, C16)</f>
        <v>185</v>
      </c>
      <c r="D17" s="61">
        <f t="shared" si="6"/>
        <v>155</v>
      </c>
      <c r="E17" s="61">
        <f t="shared" si="6"/>
        <v>176</v>
      </c>
      <c r="F17" s="61">
        <f t="shared" si="6"/>
        <v>180</v>
      </c>
      <c r="G17" s="61">
        <f t="shared" si="6"/>
        <v>189</v>
      </c>
      <c r="H17" s="61">
        <f t="shared" si="6"/>
        <v>155</v>
      </c>
      <c r="I17" s="61" t="e">
        <f t="shared" si="6"/>
        <v>#N/A</v>
      </c>
      <c r="J17" s="61" t="e">
        <f t="shared" si="6"/>
        <v>#N/A</v>
      </c>
      <c r="K17" s="61" t="e">
        <f t="shared" si="6"/>
        <v>#N/A</v>
      </c>
      <c r="L17" s="61" t="e">
        <f t="shared" si="6"/>
        <v>#N/A</v>
      </c>
      <c r="M17" s="61" t="e">
        <f t="shared" si="6"/>
        <v>#N/A</v>
      </c>
      <c r="N17" s="61" t="e">
        <f t="shared" si="6"/>
        <v>#N/A</v>
      </c>
      <c r="O17" s="56" t="s">
        <v>87</v>
      </c>
    </row>
    <row r="18" spans="2:15" hidden="1" outlineLevel="1" x14ac:dyDescent="0.25">
      <c r="B18" s="63" t="s">
        <v>95</v>
      </c>
      <c r="C18" s="61" t="e">
        <f t="shared" ref="C18:N18" si="7">IF(MATCH(C$6,$C$6:$N$6,0)&gt;=MATCH($C$4,$C$6:$N$6,0), C16, #N/A)</f>
        <v>#N/A</v>
      </c>
      <c r="D18" s="61" t="e">
        <f t="shared" si="7"/>
        <v>#N/A</v>
      </c>
      <c r="E18" s="61" t="e">
        <f t="shared" si="7"/>
        <v>#N/A</v>
      </c>
      <c r="F18" s="61" t="e">
        <f t="shared" si="7"/>
        <v>#N/A</v>
      </c>
      <c r="G18" s="61" t="e">
        <f t="shared" si="7"/>
        <v>#N/A</v>
      </c>
      <c r="H18" s="61">
        <f t="shared" si="7"/>
        <v>155</v>
      </c>
      <c r="I18" s="61">
        <f t="shared" si="7"/>
        <v>152</v>
      </c>
      <c r="J18" s="61">
        <f t="shared" si="7"/>
        <v>180</v>
      </c>
      <c r="K18" s="61">
        <f t="shared" si="7"/>
        <v>179</v>
      </c>
      <c r="L18" s="61">
        <f t="shared" si="7"/>
        <v>155</v>
      </c>
      <c r="M18" s="61">
        <f t="shared" si="7"/>
        <v>155</v>
      </c>
      <c r="N18" s="61">
        <f t="shared" si="7"/>
        <v>184</v>
      </c>
      <c r="O18" s="56" t="s">
        <v>89</v>
      </c>
    </row>
  </sheetData>
  <conditionalFormatting sqref="C6:N18">
    <cfRule type="expression" dxfId="0" priority="1">
      <formula>MATCH(C$6,$C$6:$N$6,0) &gt; MATCH($C$4,$C$6:$N$6,0)</formula>
    </cfRule>
  </conditionalFormatting>
  <dataValidations count="1">
    <dataValidation type="list" allowBlank="1" showInputMessage="1" showErrorMessage="1" sqref="C4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9"/>
  <sheetViews>
    <sheetView showGridLines="0" workbookViewId="0">
      <selection activeCell="C6" sqref="C6"/>
    </sheetView>
  </sheetViews>
  <sheetFormatPr defaultRowHeight="15" x14ac:dyDescent="0.25"/>
  <cols>
    <col min="1" max="1" width="2.7109375" customWidth="1"/>
    <col min="2" max="2" width="10.7109375" customWidth="1"/>
    <col min="3" max="14" width="8.7109375" customWidth="1"/>
    <col min="15" max="15" width="3.7109375" customWidth="1"/>
    <col min="16" max="16" width="17.5703125" customWidth="1"/>
  </cols>
  <sheetData>
    <row r="1" spans="2:16" ht="23.25" x14ac:dyDescent="0.35">
      <c r="B1" s="1" t="s">
        <v>82</v>
      </c>
    </row>
    <row r="2" spans="2:16" ht="15.75" x14ac:dyDescent="0.25">
      <c r="B2" s="19" t="s">
        <v>16</v>
      </c>
    </row>
    <row r="4" spans="2:16" x14ac:dyDescent="0.25">
      <c r="P4" t="s">
        <v>33</v>
      </c>
    </row>
    <row r="5" spans="2:16" x14ac:dyDescent="0.25">
      <c r="B5" s="8"/>
      <c r="C5" s="9" t="s">
        <v>21</v>
      </c>
      <c r="D5" s="9" t="s">
        <v>22</v>
      </c>
      <c r="E5" s="9" t="s">
        <v>23</v>
      </c>
      <c r="F5" s="9" t="s">
        <v>24</v>
      </c>
      <c r="G5" s="9" t="s">
        <v>25</v>
      </c>
      <c r="H5" s="9" t="s">
        <v>26</v>
      </c>
      <c r="I5" s="9" t="s">
        <v>27</v>
      </c>
      <c r="J5" s="9" t="s">
        <v>28</v>
      </c>
      <c r="K5" s="9" t="s">
        <v>29</v>
      </c>
      <c r="L5" s="9" t="s">
        <v>30</v>
      </c>
      <c r="M5" s="9" t="s">
        <v>31</v>
      </c>
      <c r="N5" s="9" t="s">
        <v>32</v>
      </c>
      <c r="P5" t="s">
        <v>34</v>
      </c>
    </row>
    <row r="6" spans="2:16" x14ac:dyDescent="0.25">
      <c r="B6" s="66" t="s">
        <v>17</v>
      </c>
      <c r="C6" s="7">
        <v>155683</v>
      </c>
      <c r="D6" s="7">
        <v>187422</v>
      </c>
      <c r="E6" s="7">
        <v>207268</v>
      </c>
      <c r="F6" s="7">
        <v>191683</v>
      </c>
      <c r="G6" s="7">
        <v>194454</v>
      </c>
      <c r="H6" s="7">
        <v>238667</v>
      </c>
      <c r="I6" s="7">
        <v>213567</v>
      </c>
      <c r="J6" s="7">
        <v>248401</v>
      </c>
      <c r="K6" s="7">
        <v>227733</v>
      </c>
      <c r="L6" s="7">
        <v>256214</v>
      </c>
      <c r="M6" s="7">
        <v>253877</v>
      </c>
      <c r="N6" s="7">
        <v>273081</v>
      </c>
      <c r="P6" s="10" t="b">
        <v>1</v>
      </c>
    </row>
    <row r="7" spans="2:16" x14ac:dyDescent="0.25">
      <c r="B7" s="66" t="s">
        <v>18</v>
      </c>
      <c r="C7" s="7">
        <v>221923</v>
      </c>
      <c r="D7" s="7">
        <v>167258</v>
      </c>
      <c r="E7" s="7">
        <v>148672</v>
      </c>
      <c r="F7" s="7">
        <v>145280</v>
      </c>
      <c r="G7" s="7">
        <v>181106</v>
      </c>
      <c r="H7" s="7">
        <v>105490</v>
      </c>
      <c r="I7" s="7">
        <v>161475</v>
      </c>
      <c r="J7" s="7">
        <v>181059</v>
      </c>
      <c r="K7" s="7">
        <v>116421</v>
      </c>
      <c r="L7" s="7">
        <v>115965</v>
      </c>
      <c r="M7" s="7">
        <v>83856</v>
      </c>
      <c r="N7" s="7">
        <v>151129</v>
      </c>
      <c r="P7" s="10" t="b">
        <v>0</v>
      </c>
    </row>
    <row r="8" spans="2:16" x14ac:dyDescent="0.25">
      <c r="B8" s="66" t="s">
        <v>19</v>
      </c>
      <c r="C8" s="7">
        <v>266257</v>
      </c>
      <c r="D8" s="7">
        <v>264371</v>
      </c>
      <c r="E8" s="7">
        <v>295114</v>
      </c>
      <c r="F8" s="7">
        <v>306977</v>
      </c>
      <c r="G8" s="7">
        <v>313166</v>
      </c>
      <c r="H8" s="7">
        <v>313814</v>
      </c>
      <c r="I8" s="7">
        <v>322164</v>
      </c>
      <c r="J8" s="7">
        <v>329162</v>
      </c>
      <c r="K8" s="7">
        <v>369265</v>
      </c>
      <c r="L8" s="7">
        <v>369231</v>
      </c>
      <c r="M8" s="7">
        <v>342551</v>
      </c>
      <c r="N8" s="7">
        <v>388652</v>
      </c>
      <c r="P8" s="10" t="b">
        <v>1</v>
      </c>
    </row>
    <row r="9" spans="2:16" x14ac:dyDescent="0.25">
      <c r="B9" s="66" t="s">
        <v>20</v>
      </c>
      <c r="C9" s="7">
        <v>232578</v>
      </c>
      <c r="D9" s="7">
        <v>202089</v>
      </c>
      <c r="E9" s="7">
        <v>231046</v>
      </c>
      <c r="F9" s="7">
        <v>242158</v>
      </c>
      <c r="G9" s="7">
        <v>230670</v>
      </c>
      <c r="H9" s="7">
        <v>249085</v>
      </c>
      <c r="I9" s="7">
        <v>246197</v>
      </c>
      <c r="J9" s="7">
        <v>233118</v>
      </c>
      <c r="K9" s="7">
        <v>205654</v>
      </c>
      <c r="L9" s="7">
        <v>208478</v>
      </c>
      <c r="M9" s="7">
        <v>232913</v>
      </c>
      <c r="N9" s="7">
        <v>236339</v>
      </c>
      <c r="P9" s="10" t="b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2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6</xdr:row>
                    <xdr:rowOff>0</xdr:rowOff>
                  </from>
                  <to>
                    <xdr:col>2</xdr:col>
                    <xdr:colOff>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2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2</xdr:col>
                    <xdr:colOff>0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showGridLines="0" zoomScaleNormal="100" workbookViewId="0">
      <selection activeCell="E4" sqref="E4"/>
    </sheetView>
  </sheetViews>
  <sheetFormatPr defaultRowHeight="15.75" x14ac:dyDescent="0.25"/>
  <cols>
    <col min="1" max="1" width="2.7109375" style="11" customWidth="1"/>
    <col min="2" max="11" width="9.85546875" style="11" customWidth="1"/>
    <col min="12" max="12" width="5.28515625" style="11" customWidth="1"/>
    <col min="13" max="14" width="12.140625" style="11" customWidth="1"/>
    <col min="15" max="16384" width="9.140625" style="11"/>
  </cols>
  <sheetData>
    <row r="1" spans="2:14" ht="23.25" x14ac:dyDescent="0.35">
      <c r="B1" s="1" t="s">
        <v>41</v>
      </c>
      <c r="M1" s="16" t="s">
        <v>37</v>
      </c>
      <c r="N1" s="15" t="str">
        <f>"Vendas no período de " &amp; TEXT(E4,"mmm/aaaa") &amp; " a " &amp; TEXT(H4,"mmm/aaaa")</f>
        <v>Vendas no período de jan/2017 a dez/2017</v>
      </c>
    </row>
    <row r="2" spans="2:14" x14ac:dyDescent="0.25">
      <c r="B2" s="19" t="s">
        <v>80</v>
      </c>
      <c r="M2" s="16" t="s">
        <v>81</v>
      </c>
      <c r="N2" s="15">
        <f>MATCH(E4, M7:M30, 0)</f>
        <v>13</v>
      </c>
    </row>
    <row r="3" spans="2:14" x14ac:dyDescent="0.25">
      <c r="M3" s="16" t="s">
        <v>40</v>
      </c>
      <c r="N3" s="15">
        <f>MATCH(H4, M7:M30, 0)</f>
        <v>24</v>
      </c>
    </row>
    <row r="4" spans="2:14" x14ac:dyDescent="0.25">
      <c r="D4" s="18" t="s">
        <v>39</v>
      </c>
      <c r="E4" s="17">
        <v>42736</v>
      </c>
      <c r="G4" s="18" t="s">
        <v>38</v>
      </c>
      <c r="H4" s="17">
        <v>43070</v>
      </c>
      <c r="M4" s="16" t="s">
        <v>98</v>
      </c>
      <c r="N4" s="15">
        <f>N3-N2+1</f>
        <v>12</v>
      </c>
    </row>
    <row r="6" spans="2:14" x14ac:dyDescent="0.25">
      <c r="M6" s="14" t="s">
        <v>36</v>
      </c>
      <c r="N6" s="14" t="s">
        <v>35</v>
      </c>
    </row>
    <row r="7" spans="2:14" x14ac:dyDescent="0.25">
      <c r="M7" s="13">
        <v>42370</v>
      </c>
      <c r="N7" s="12">
        <v>1314</v>
      </c>
    </row>
    <row r="8" spans="2:14" x14ac:dyDescent="0.25">
      <c r="M8" s="13">
        <v>42401</v>
      </c>
      <c r="N8" s="12">
        <v>1235</v>
      </c>
    </row>
    <row r="9" spans="2:14" x14ac:dyDescent="0.25">
      <c r="M9" s="13">
        <v>42430</v>
      </c>
      <c r="N9" s="12">
        <v>1300</v>
      </c>
    </row>
    <row r="10" spans="2:14" x14ac:dyDescent="0.25">
      <c r="M10" s="13">
        <v>42461</v>
      </c>
      <c r="N10" s="12">
        <v>1312</v>
      </c>
    </row>
    <row r="11" spans="2:14" x14ac:dyDescent="0.25">
      <c r="M11" s="13">
        <v>42491</v>
      </c>
      <c r="N11" s="12">
        <v>1258</v>
      </c>
    </row>
    <row r="12" spans="2:14" x14ac:dyDescent="0.25">
      <c r="M12" s="13">
        <v>42522</v>
      </c>
      <c r="N12" s="12">
        <v>1293</v>
      </c>
    </row>
    <row r="13" spans="2:14" x14ac:dyDescent="0.25">
      <c r="M13" s="13">
        <v>42552</v>
      </c>
      <c r="N13" s="12">
        <v>1307</v>
      </c>
    </row>
    <row r="14" spans="2:14" x14ac:dyDescent="0.25">
      <c r="M14" s="13">
        <v>42583</v>
      </c>
      <c r="N14" s="12">
        <v>1317</v>
      </c>
    </row>
    <row r="15" spans="2:14" x14ac:dyDescent="0.25">
      <c r="M15" s="13">
        <v>42614</v>
      </c>
      <c r="N15" s="12">
        <v>1443</v>
      </c>
    </row>
    <row r="16" spans="2:14" x14ac:dyDescent="0.25">
      <c r="M16" s="13">
        <v>42644</v>
      </c>
      <c r="N16" s="12">
        <v>1454</v>
      </c>
    </row>
    <row r="17" spans="13:14" x14ac:dyDescent="0.25">
      <c r="M17" s="13">
        <v>42675</v>
      </c>
      <c r="N17" s="12">
        <v>1385</v>
      </c>
    </row>
    <row r="18" spans="13:14" x14ac:dyDescent="0.25">
      <c r="M18" s="13">
        <v>42705</v>
      </c>
      <c r="N18" s="12">
        <v>1560</v>
      </c>
    </row>
    <row r="19" spans="13:14" x14ac:dyDescent="0.25">
      <c r="M19" s="13">
        <v>42736</v>
      </c>
      <c r="N19" s="12">
        <v>1514</v>
      </c>
    </row>
    <row r="20" spans="13:14" x14ac:dyDescent="0.25">
      <c r="M20" s="13">
        <v>42767</v>
      </c>
      <c r="N20" s="12">
        <v>1547</v>
      </c>
    </row>
    <row r="21" spans="13:14" x14ac:dyDescent="0.25">
      <c r="M21" s="13">
        <v>42795</v>
      </c>
      <c r="N21" s="12">
        <v>1597</v>
      </c>
    </row>
    <row r="22" spans="13:14" x14ac:dyDescent="0.25">
      <c r="M22" s="13">
        <v>42826</v>
      </c>
      <c r="N22" s="12">
        <v>1593</v>
      </c>
    </row>
    <row r="23" spans="13:14" x14ac:dyDescent="0.25">
      <c r="M23" s="13">
        <v>42856</v>
      </c>
      <c r="N23" s="12">
        <v>1569</v>
      </c>
    </row>
    <row r="24" spans="13:14" x14ac:dyDescent="0.25">
      <c r="M24" s="13">
        <v>42887</v>
      </c>
      <c r="N24" s="12">
        <v>1480</v>
      </c>
    </row>
    <row r="25" spans="13:14" x14ac:dyDescent="0.25">
      <c r="M25" s="13">
        <v>42917</v>
      </c>
      <c r="N25" s="12">
        <v>1598</v>
      </c>
    </row>
    <row r="26" spans="13:14" x14ac:dyDescent="0.25">
      <c r="M26" s="13">
        <v>42948</v>
      </c>
      <c r="N26" s="12">
        <v>1522</v>
      </c>
    </row>
    <row r="27" spans="13:14" x14ac:dyDescent="0.25">
      <c r="M27" s="13">
        <v>42979</v>
      </c>
      <c r="N27" s="12">
        <v>1623</v>
      </c>
    </row>
    <row r="28" spans="13:14" x14ac:dyDescent="0.25">
      <c r="M28" s="13">
        <v>43009</v>
      </c>
      <c r="N28" s="12">
        <v>1654</v>
      </c>
    </row>
    <row r="29" spans="13:14" x14ac:dyDescent="0.25">
      <c r="M29" s="13">
        <v>43040</v>
      </c>
      <c r="N29" s="12">
        <v>1587</v>
      </c>
    </row>
    <row r="30" spans="13:14" x14ac:dyDescent="0.25">
      <c r="M30" s="13">
        <v>43070</v>
      </c>
      <c r="N30" s="12">
        <v>1719</v>
      </c>
    </row>
  </sheetData>
  <dataValidations count="2">
    <dataValidation type="list" allowBlank="1" showInputMessage="1" showErrorMessage="1" sqref="E4">
      <formula1>$M$7:$M$30</formula1>
    </dataValidation>
    <dataValidation type="list" allowBlank="1" showInputMessage="1" showErrorMessage="1" sqref="H4">
      <formula1>OFFSET($M$6, $N$2+1, 0, COUNT($M:$M)-$N$4-1, 1)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workbookViewId="0">
      <selection activeCell="O5" sqref="O5"/>
    </sheetView>
  </sheetViews>
  <sheetFormatPr defaultColWidth="9.5703125" defaultRowHeight="18.75" x14ac:dyDescent="0.3"/>
  <cols>
    <col min="1" max="1" width="9.5703125" style="25"/>
    <col min="2" max="13" width="8.7109375" style="25" customWidth="1"/>
    <col min="14" max="14" width="2.42578125" style="25" customWidth="1"/>
    <col min="15" max="15" width="20.5703125" style="25" customWidth="1"/>
    <col min="16" max="16384" width="9.5703125" style="25"/>
  </cols>
  <sheetData>
    <row r="1" spans="1:15" customFormat="1" ht="23.25" x14ac:dyDescent="0.35">
      <c r="A1" s="1" t="s">
        <v>46</v>
      </c>
    </row>
    <row r="2" spans="1:15" customFormat="1" ht="15.75" x14ac:dyDescent="0.25">
      <c r="A2" s="19" t="s">
        <v>47</v>
      </c>
    </row>
    <row r="4" spans="1:15" s="29" customFormat="1" ht="30" customHeight="1" x14ac:dyDescent="0.25">
      <c r="A4" s="27"/>
      <c r="B4" s="28" t="s">
        <v>21</v>
      </c>
      <c r="C4" s="28" t="s">
        <v>22</v>
      </c>
      <c r="D4" s="28" t="s">
        <v>23</v>
      </c>
      <c r="E4" s="28" t="s">
        <v>24</v>
      </c>
      <c r="F4" s="28" t="s">
        <v>25</v>
      </c>
      <c r="G4" s="28" t="s">
        <v>26</v>
      </c>
      <c r="H4" s="28" t="s">
        <v>27</v>
      </c>
      <c r="I4" s="28" t="s">
        <v>28</v>
      </c>
      <c r="J4" s="28" t="s">
        <v>29</v>
      </c>
      <c r="K4" s="28" t="s">
        <v>30</v>
      </c>
      <c r="L4" s="28" t="s">
        <v>31</v>
      </c>
      <c r="M4" s="28" t="s">
        <v>32</v>
      </c>
      <c r="O4" s="28" t="s">
        <v>48</v>
      </c>
    </row>
    <row r="5" spans="1:15" s="29" customFormat="1" ht="30" customHeight="1" x14ac:dyDescent="0.25">
      <c r="A5" s="30" t="s">
        <v>49</v>
      </c>
      <c r="B5" s="31">
        <v>85</v>
      </c>
      <c r="C5" s="31">
        <v>87</v>
      </c>
      <c r="D5" s="31">
        <v>87</v>
      </c>
      <c r="E5" s="31">
        <v>90</v>
      </c>
      <c r="F5" s="31">
        <v>82</v>
      </c>
      <c r="G5" s="31">
        <v>85</v>
      </c>
      <c r="H5" s="31">
        <v>89</v>
      </c>
      <c r="I5" s="31">
        <v>92</v>
      </c>
      <c r="J5" s="31">
        <v>96</v>
      </c>
      <c r="K5" s="31">
        <v>102</v>
      </c>
      <c r="L5" s="31">
        <v>105</v>
      </c>
      <c r="M5" s="31">
        <v>110</v>
      </c>
      <c r="O5" s="32"/>
    </row>
    <row r="6" spans="1:15" s="29" customFormat="1" ht="30" customHeight="1" x14ac:dyDescent="0.25">
      <c r="A6" s="30" t="s">
        <v>50</v>
      </c>
      <c r="B6" s="31">
        <v>25</v>
      </c>
      <c r="C6" s="31">
        <v>26</v>
      </c>
      <c r="D6" s="31">
        <v>28</v>
      </c>
      <c r="E6" s="31">
        <v>32</v>
      </c>
      <c r="F6" s="31">
        <v>38</v>
      </c>
      <c r="G6" s="31">
        <v>47</v>
      </c>
      <c r="H6" s="31">
        <v>48</v>
      </c>
      <c r="I6" s="31">
        <v>49</v>
      </c>
      <c r="J6" s="31">
        <v>46</v>
      </c>
      <c r="K6" s="31">
        <v>45</v>
      </c>
      <c r="L6" s="31">
        <v>41</v>
      </c>
      <c r="M6" s="31">
        <v>32</v>
      </c>
      <c r="O6" s="32"/>
    </row>
    <row r="7" spans="1:15" s="29" customFormat="1" ht="30" customHeight="1" x14ac:dyDescent="0.25">
      <c r="A7" s="30" t="s">
        <v>51</v>
      </c>
      <c r="B7" s="31">
        <v>49</v>
      </c>
      <c r="C7" s="31">
        <v>47</v>
      </c>
      <c r="D7" s="31">
        <v>42</v>
      </c>
      <c r="E7" s="31">
        <v>41</v>
      </c>
      <c r="F7" s="31">
        <v>42</v>
      </c>
      <c r="G7" s="31">
        <v>43</v>
      </c>
      <c r="H7" s="31">
        <v>45</v>
      </c>
      <c r="I7" s="31">
        <v>48</v>
      </c>
      <c r="J7" s="31">
        <v>49</v>
      </c>
      <c r="K7" s="31">
        <v>53</v>
      </c>
      <c r="L7" s="31">
        <v>55</v>
      </c>
      <c r="M7" s="31">
        <v>58</v>
      </c>
      <c r="O7" s="32"/>
    </row>
    <row r="8" spans="1:15" s="29" customFormat="1" ht="30" customHeight="1" x14ac:dyDescent="0.25">
      <c r="A8" s="30" t="s">
        <v>52</v>
      </c>
      <c r="B8" s="31">
        <v>85</v>
      </c>
      <c r="C8" s="31">
        <v>89</v>
      </c>
      <c r="D8" s="31">
        <v>93</v>
      </c>
      <c r="E8" s="31">
        <v>102</v>
      </c>
      <c r="F8" s="31">
        <v>105</v>
      </c>
      <c r="G8" s="31">
        <v>109</v>
      </c>
      <c r="H8" s="31">
        <v>115</v>
      </c>
      <c r="I8" s="31">
        <v>118</v>
      </c>
      <c r="J8" s="31">
        <v>126</v>
      </c>
      <c r="K8" s="31">
        <v>131</v>
      </c>
      <c r="L8" s="31">
        <v>147</v>
      </c>
      <c r="M8" s="31">
        <v>158</v>
      </c>
      <c r="O8" s="32"/>
    </row>
    <row r="9" spans="1:15" s="29" customFormat="1" ht="30" customHeight="1" x14ac:dyDescent="0.25">
      <c r="A9" s="30" t="s">
        <v>53</v>
      </c>
      <c r="B9" s="31">
        <v>62</v>
      </c>
      <c r="C9" s="31">
        <v>61</v>
      </c>
      <c r="D9" s="31">
        <v>63</v>
      </c>
      <c r="E9" s="31">
        <v>59</v>
      </c>
      <c r="F9" s="31">
        <v>60</v>
      </c>
      <c r="G9" s="31">
        <v>59</v>
      </c>
      <c r="H9" s="31">
        <v>61</v>
      </c>
      <c r="I9" s="31">
        <v>61</v>
      </c>
      <c r="J9" s="31">
        <v>60</v>
      </c>
      <c r="K9" s="31">
        <v>59</v>
      </c>
      <c r="L9" s="31">
        <v>61</v>
      </c>
      <c r="M9" s="31">
        <v>59</v>
      </c>
      <c r="O9" s="32"/>
    </row>
    <row r="10" spans="1:15" s="29" customFormat="1" ht="30" customHeight="1" x14ac:dyDescent="0.25">
      <c r="A10" s="30" t="s">
        <v>54</v>
      </c>
      <c r="B10" s="31">
        <v>101</v>
      </c>
      <c r="C10" s="31">
        <v>100</v>
      </c>
      <c r="D10" s="31">
        <v>95</v>
      </c>
      <c r="E10" s="31">
        <v>94</v>
      </c>
      <c r="F10" s="31">
        <v>92</v>
      </c>
      <c r="G10" s="31">
        <v>90</v>
      </c>
      <c r="H10" s="31">
        <v>87</v>
      </c>
      <c r="I10" s="31">
        <v>86</v>
      </c>
      <c r="J10" s="31">
        <v>82</v>
      </c>
      <c r="K10" s="31">
        <v>81</v>
      </c>
      <c r="L10" s="31">
        <v>81</v>
      </c>
      <c r="M10" s="31">
        <v>85</v>
      </c>
      <c r="O10" s="32"/>
    </row>
    <row r="11" spans="1:15" s="29" customFormat="1" ht="30" customHeight="1" x14ac:dyDescent="0.25">
      <c r="A11" s="33" t="s">
        <v>55</v>
      </c>
      <c r="B11" s="34">
        <f t="shared" ref="B11:M11" si="0">SUM(B5:B10)</f>
        <v>407</v>
      </c>
      <c r="C11" s="34">
        <f t="shared" si="0"/>
        <v>410</v>
      </c>
      <c r="D11" s="34">
        <f t="shared" si="0"/>
        <v>408</v>
      </c>
      <c r="E11" s="34">
        <f t="shared" si="0"/>
        <v>418</v>
      </c>
      <c r="F11" s="34">
        <f t="shared" si="0"/>
        <v>419</v>
      </c>
      <c r="G11" s="34">
        <f t="shared" si="0"/>
        <v>433</v>
      </c>
      <c r="H11" s="34">
        <f t="shared" si="0"/>
        <v>445</v>
      </c>
      <c r="I11" s="34">
        <f t="shared" si="0"/>
        <v>454</v>
      </c>
      <c r="J11" s="34">
        <f t="shared" si="0"/>
        <v>459</v>
      </c>
      <c r="K11" s="34">
        <f t="shared" si="0"/>
        <v>471</v>
      </c>
      <c r="L11" s="34">
        <f t="shared" si="0"/>
        <v>490</v>
      </c>
      <c r="M11" s="34">
        <f t="shared" si="0"/>
        <v>502</v>
      </c>
      <c r="O11" s="35"/>
    </row>
    <row r="13" spans="1:15" x14ac:dyDescent="0.3">
      <c r="A13" s="26" t="s">
        <v>56</v>
      </c>
    </row>
    <row r="15" spans="1:15" s="38" customFormat="1" x14ac:dyDescent="0.3">
      <c r="A15" s="36"/>
      <c r="B15" s="37" t="s">
        <v>21</v>
      </c>
      <c r="C15" s="37" t="s">
        <v>22</v>
      </c>
      <c r="D15" s="37" t="s">
        <v>23</v>
      </c>
      <c r="E15" s="37" t="s">
        <v>24</v>
      </c>
      <c r="F15" s="37" t="s">
        <v>25</v>
      </c>
      <c r="G15" s="37" t="s">
        <v>26</v>
      </c>
      <c r="H15" s="37" t="s">
        <v>27</v>
      </c>
      <c r="I15" s="37" t="s">
        <v>28</v>
      </c>
      <c r="J15" s="37" t="s">
        <v>29</v>
      </c>
      <c r="K15" s="37" t="s">
        <v>30</v>
      </c>
      <c r="L15" s="37" t="s">
        <v>31</v>
      </c>
      <c r="M15" s="37" t="s">
        <v>32</v>
      </c>
      <c r="N15" s="29"/>
      <c r="O15" s="28" t="s">
        <v>48</v>
      </c>
    </row>
    <row r="16" spans="1:15" s="38" customFormat="1" x14ac:dyDescent="0.3">
      <c r="A16" s="39" t="s">
        <v>49</v>
      </c>
      <c r="B16" s="40"/>
      <c r="C16" s="40">
        <f t="shared" ref="C16:M16" si="1">(C5-B5)/B5</f>
        <v>2.3529411764705882E-2</v>
      </c>
      <c r="D16" s="40">
        <f t="shared" si="1"/>
        <v>0</v>
      </c>
      <c r="E16" s="40">
        <f t="shared" si="1"/>
        <v>3.4482758620689655E-2</v>
      </c>
      <c r="F16" s="40">
        <f t="shared" si="1"/>
        <v>-8.8888888888888892E-2</v>
      </c>
      <c r="G16" s="40">
        <f t="shared" si="1"/>
        <v>3.6585365853658534E-2</v>
      </c>
      <c r="H16" s="40">
        <f t="shared" si="1"/>
        <v>4.7058823529411764E-2</v>
      </c>
      <c r="I16" s="40">
        <f t="shared" si="1"/>
        <v>3.3707865168539325E-2</v>
      </c>
      <c r="J16" s="40">
        <f t="shared" si="1"/>
        <v>4.3478260869565216E-2</v>
      </c>
      <c r="K16" s="40">
        <f t="shared" si="1"/>
        <v>6.25E-2</v>
      </c>
      <c r="L16" s="40">
        <f t="shared" si="1"/>
        <v>2.9411764705882353E-2</v>
      </c>
      <c r="M16" s="40">
        <f t="shared" si="1"/>
        <v>4.7619047619047616E-2</v>
      </c>
      <c r="N16" s="29"/>
      <c r="O16" s="32"/>
    </row>
    <row r="17" spans="1:15" s="38" customFormat="1" x14ac:dyDescent="0.3">
      <c r="A17" s="39" t="s">
        <v>50</v>
      </c>
      <c r="B17" s="40"/>
      <c r="C17" s="40">
        <f t="shared" ref="C17:M17" si="2">(C6-B6)/B6</f>
        <v>0.04</v>
      </c>
      <c r="D17" s="40">
        <f t="shared" si="2"/>
        <v>7.6923076923076927E-2</v>
      </c>
      <c r="E17" s="40">
        <f t="shared" si="2"/>
        <v>0.14285714285714285</v>
      </c>
      <c r="F17" s="40">
        <f t="shared" si="2"/>
        <v>0.1875</v>
      </c>
      <c r="G17" s="40">
        <f t="shared" si="2"/>
        <v>0.23684210526315788</v>
      </c>
      <c r="H17" s="40">
        <f t="shared" si="2"/>
        <v>2.1276595744680851E-2</v>
      </c>
      <c r="I17" s="40">
        <f t="shared" si="2"/>
        <v>2.0833333333333332E-2</v>
      </c>
      <c r="J17" s="40">
        <f t="shared" si="2"/>
        <v>-6.1224489795918366E-2</v>
      </c>
      <c r="K17" s="40">
        <f t="shared" si="2"/>
        <v>-2.1739130434782608E-2</v>
      </c>
      <c r="L17" s="40">
        <f t="shared" si="2"/>
        <v>-8.8888888888888892E-2</v>
      </c>
      <c r="M17" s="40">
        <f t="shared" si="2"/>
        <v>-0.21951219512195122</v>
      </c>
      <c r="N17" s="29"/>
      <c r="O17" s="32"/>
    </row>
    <row r="18" spans="1:15" s="38" customFormat="1" x14ac:dyDescent="0.3">
      <c r="A18" s="39" t="s">
        <v>51</v>
      </c>
      <c r="B18" s="40"/>
      <c r="C18" s="40">
        <f t="shared" ref="C18:M18" si="3">(C7-B7)/B7</f>
        <v>-4.0816326530612242E-2</v>
      </c>
      <c r="D18" s="40">
        <f t="shared" si="3"/>
        <v>-0.10638297872340426</v>
      </c>
      <c r="E18" s="40">
        <f t="shared" si="3"/>
        <v>-2.3809523809523808E-2</v>
      </c>
      <c r="F18" s="40">
        <f t="shared" si="3"/>
        <v>2.4390243902439025E-2</v>
      </c>
      <c r="G18" s="40">
        <f t="shared" si="3"/>
        <v>2.3809523809523808E-2</v>
      </c>
      <c r="H18" s="40">
        <f t="shared" si="3"/>
        <v>4.6511627906976744E-2</v>
      </c>
      <c r="I18" s="40">
        <f t="shared" si="3"/>
        <v>6.6666666666666666E-2</v>
      </c>
      <c r="J18" s="40">
        <f t="shared" si="3"/>
        <v>2.0833333333333332E-2</v>
      </c>
      <c r="K18" s="40">
        <f t="shared" si="3"/>
        <v>8.1632653061224483E-2</v>
      </c>
      <c r="L18" s="40">
        <f t="shared" si="3"/>
        <v>3.7735849056603772E-2</v>
      </c>
      <c r="M18" s="40">
        <f t="shared" si="3"/>
        <v>5.4545454545454543E-2</v>
      </c>
      <c r="N18" s="29"/>
      <c r="O18" s="32"/>
    </row>
    <row r="19" spans="1:15" s="38" customFormat="1" x14ac:dyDescent="0.3">
      <c r="A19" s="39" t="s">
        <v>52</v>
      </c>
      <c r="B19" s="40"/>
      <c r="C19" s="40">
        <f t="shared" ref="C19:M19" si="4">(C8-B8)/B8</f>
        <v>4.7058823529411764E-2</v>
      </c>
      <c r="D19" s="40">
        <f t="shared" si="4"/>
        <v>4.49438202247191E-2</v>
      </c>
      <c r="E19" s="40">
        <f t="shared" si="4"/>
        <v>9.6774193548387094E-2</v>
      </c>
      <c r="F19" s="40">
        <f t="shared" si="4"/>
        <v>2.9411764705882353E-2</v>
      </c>
      <c r="G19" s="40">
        <f t="shared" si="4"/>
        <v>3.8095238095238099E-2</v>
      </c>
      <c r="H19" s="40">
        <f t="shared" si="4"/>
        <v>5.5045871559633031E-2</v>
      </c>
      <c r="I19" s="40">
        <f t="shared" si="4"/>
        <v>2.6086956521739129E-2</v>
      </c>
      <c r="J19" s="40">
        <f t="shared" si="4"/>
        <v>6.7796610169491525E-2</v>
      </c>
      <c r="K19" s="40">
        <f t="shared" si="4"/>
        <v>3.968253968253968E-2</v>
      </c>
      <c r="L19" s="40">
        <f t="shared" si="4"/>
        <v>0.12213740458015267</v>
      </c>
      <c r="M19" s="40">
        <f t="shared" si="4"/>
        <v>7.4829931972789115E-2</v>
      </c>
      <c r="N19" s="29"/>
      <c r="O19" s="32"/>
    </row>
    <row r="20" spans="1:15" s="38" customFormat="1" x14ac:dyDescent="0.3">
      <c r="A20" s="39" t="s">
        <v>53</v>
      </c>
      <c r="B20" s="40"/>
      <c r="C20" s="40">
        <f t="shared" ref="C20:M20" si="5">(C9-B9)/B9</f>
        <v>-1.6129032258064516E-2</v>
      </c>
      <c r="D20" s="40">
        <f t="shared" si="5"/>
        <v>3.2786885245901641E-2</v>
      </c>
      <c r="E20" s="40">
        <f t="shared" si="5"/>
        <v>-6.3492063492063489E-2</v>
      </c>
      <c r="F20" s="40">
        <f t="shared" si="5"/>
        <v>1.6949152542372881E-2</v>
      </c>
      <c r="G20" s="40">
        <f t="shared" si="5"/>
        <v>-1.6666666666666666E-2</v>
      </c>
      <c r="H20" s="40">
        <f t="shared" si="5"/>
        <v>3.3898305084745763E-2</v>
      </c>
      <c r="I20" s="40">
        <f t="shared" si="5"/>
        <v>0</v>
      </c>
      <c r="J20" s="40">
        <f t="shared" si="5"/>
        <v>-1.6393442622950821E-2</v>
      </c>
      <c r="K20" s="40">
        <f t="shared" si="5"/>
        <v>-1.6666666666666666E-2</v>
      </c>
      <c r="L20" s="40">
        <f t="shared" si="5"/>
        <v>3.3898305084745763E-2</v>
      </c>
      <c r="M20" s="40">
        <f t="shared" si="5"/>
        <v>-3.2786885245901641E-2</v>
      </c>
      <c r="N20" s="29"/>
      <c r="O20" s="32"/>
    </row>
    <row r="21" spans="1:15" s="38" customFormat="1" x14ac:dyDescent="0.3">
      <c r="A21" s="39" t="s">
        <v>54</v>
      </c>
      <c r="B21" s="40"/>
      <c r="C21" s="40">
        <f t="shared" ref="C21:M21" si="6">(C10-B10)/B10</f>
        <v>-9.9009900990099011E-3</v>
      </c>
      <c r="D21" s="40">
        <f t="shared" si="6"/>
        <v>-0.05</v>
      </c>
      <c r="E21" s="40">
        <f t="shared" si="6"/>
        <v>-1.0526315789473684E-2</v>
      </c>
      <c r="F21" s="40">
        <f t="shared" si="6"/>
        <v>-2.1276595744680851E-2</v>
      </c>
      <c r="G21" s="40">
        <f t="shared" si="6"/>
        <v>-2.1739130434782608E-2</v>
      </c>
      <c r="H21" s="40">
        <f t="shared" si="6"/>
        <v>-3.3333333333333333E-2</v>
      </c>
      <c r="I21" s="40">
        <f t="shared" si="6"/>
        <v>-1.1494252873563218E-2</v>
      </c>
      <c r="J21" s="40">
        <f t="shared" si="6"/>
        <v>-4.6511627906976744E-2</v>
      </c>
      <c r="K21" s="40">
        <f t="shared" si="6"/>
        <v>-1.2195121951219513E-2</v>
      </c>
      <c r="L21" s="40">
        <f t="shared" si="6"/>
        <v>0</v>
      </c>
      <c r="M21" s="40">
        <f t="shared" si="6"/>
        <v>4.9382716049382713E-2</v>
      </c>
      <c r="N21" s="29"/>
      <c r="O21" s="32"/>
    </row>
    <row r="22" spans="1:15" s="38" customFormat="1" x14ac:dyDescent="0.3">
      <c r="A22" s="41" t="s">
        <v>55</v>
      </c>
      <c r="B22" s="42"/>
      <c r="C22" s="42">
        <f t="shared" ref="C22:M22" si="7">SUM(C16:C21)</f>
        <v>4.3741886406431001E-2</v>
      </c>
      <c r="D22" s="42">
        <f t="shared" si="7"/>
        <v>-1.7291963297065907E-3</v>
      </c>
      <c r="E22" s="42">
        <f t="shared" si="7"/>
        <v>0.17628619193515863</v>
      </c>
      <c r="F22" s="42">
        <f t="shared" si="7"/>
        <v>0.14808567651712454</v>
      </c>
      <c r="G22" s="42">
        <f t="shared" si="7"/>
        <v>0.29692643592012907</v>
      </c>
      <c r="H22" s="42">
        <f t="shared" si="7"/>
        <v>0.17045789049211482</v>
      </c>
      <c r="I22" s="42">
        <f t="shared" si="7"/>
        <v>0.13580056881671521</v>
      </c>
      <c r="J22" s="42">
        <f t="shared" si="7"/>
        <v>7.9786440465441366E-3</v>
      </c>
      <c r="K22" s="42">
        <f t="shared" si="7"/>
        <v>0.13321427369109537</v>
      </c>
      <c r="L22" s="42">
        <f t="shared" si="7"/>
        <v>0.13429443453849566</v>
      </c>
      <c r="M22" s="42">
        <f t="shared" si="7"/>
        <v>-2.5921930181178887E-2</v>
      </c>
      <c r="N22" s="29"/>
      <c r="O22" s="35"/>
    </row>
  </sheetData>
  <pageMargins left="0.51181102362204722" right="0.51181102362204722" top="0.78740157480314965" bottom="0.78740157480314965" header="0.31496062992125984" footer="0.31496062992125984"/>
  <pageSetup paperSize="9" scale="98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theme="9"/>
          <x14:colorLow rgb="FFFF0000"/>
          <x14:sparklines>
            <x14:sparkline>
              <xm:f>Minigráficos!B5:M5</xm:f>
              <xm:sqref>O5</xm:sqref>
            </x14:sparkline>
            <x14:sparkline>
              <xm:f>Minigráficos!B6:M6</xm:f>
              <xm:sqref>O6</xm:sqref>
            </x14:sparkline>
            <x14:sparkline>
              <xm:f>Minigráficos!B7:M7</xm:f>
              <xm:sqref>O7</xm:sqref>
            </x14:sparkline>
            <x14:sparkline>
              <xm:f>Minigráficos!B8:M8</xm:f>
              <xm:sqref>O8</xm:sqref>
            </x14:sparkline>
            <x14:sparkline>
              <xm:f>Minigráficos!B9:M9</xm:f>
              <xm:sqref>O9</xm:sqref>
            </x14:sparkline>
            <x14:sparkline>
              <xm:f>Minigráficos!B10:M10</xm:f>
              <xm:sqref>O10</xm:sqref>
            </x14:sparkline>
            <x14:sparkline>
              <xm:f>Minigráficos!B11:M11</xm:f>
              <xm:sqref>O11</xm:sqref>
            </x14:sparkline>
          </x14:sparklines>
        </x14:sparklineGroup>
        <x14:sparklineGroup type="stacked" displayEmptyCellsAs="gap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Minigráficos!B16:M16</xm:f>
              <xm:sqref>O16</xm:sqref>
            </x14:sparkline>
            <x14:sparkline>
              <xm:f>Minigráficos!B17:M17</xm:f>
              <xm:sqref>O17</xm:sqref>
            </x14:sparkline>
            <x14:sparkline>
              <xm:f>Minigráficos!B18:M18</xm:f>
              <xm:sqref>O18</xm:sqref>
            </x14:sparkline>
            <x14:sparkline>
              <xm:f>Minigráficos!B19:M19</xm:f>
              <xm:sqref>O19</xm:sqref>
            </x14:sparkline>
            <x14:sparkline>
              <xm:f>Minigráficos!B20:M20</xm:f>
              <xm:sqref>O20</xm:sqref>
            </x14:sparkline>
            <x14:sparkline>
              <xm:f>Minigráficos!B21:M21</xm:f>
              <xm:sqref>O21</xm:sqref>
            </x14:sparkline>
            <x14:sparkline>
              <xm:f>Minigráficos!B22:M22</xm:f>
              <xm:sqref>O22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showGridLines="0" workbookViewId="0">
      <selection activeCell="C6" sqref="C6"/>
    </sheetView>
  </sheetViews>
  <sheetFormatPr defaultRowHeight="15" x14ac:dyDescent="0.25"/>
  <cols>
    <col min="1" max="1" width="2.7109375" customWidth="1"/>
    <col min="2" max="2" width="13.28515625" customWidth="1"/>
    <col min="3" max="14" width="8.7109375" customWidth="1"/>
  </cols>
  <sheetData>
    <row r="1" spans="2:14" ht="23.25" x14ac:dyDescent="0.35">
      <c r="B1" s="1" t="s">
        <v>57</v>
      </c>
    </row>
    <row r="2" spans="2:14" x14ac:dyDescent="0.25">
      <c r="B2" s="5" t="s">
        <v>0</v>
      </c>
    </row>
    <row r="3" spans="2:14" x14ac:dyDescent="0.25">
      <c r="B3" s="6" t="s">
        <v>15</v>
      </c>
    </row>
    <row r="5" spans="2:14" x14ac:dyDescent="0.25"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</row>
    <row r="6" spans="2:14" x14ac:dyDescent="0.25">
      <c r="B6" s="2" t="s">
        <v>1</v>
      </c>
      <c r="C6" s="3">
        <v>35</v>
      </c>
      <c r="D6" s="3">
        <v>29.3</v>
      </c>
      <c r="E6" s="3">
        <v>27.5</v>
      </c>
      <c r="F6" s="3">
        <v>24.1</v>
      </c>
      <c r="G6" s="3">
        <v>23.1</v>
      </c>
      <c r="H6" s="3">
        <v>21.9</v>
      </c>
      <c r="I6" s="3">
        <v>20.3</v>
      </c>
      <c r="J6" s="3">
        <v>21.4</v>
      </c>
      <c r="K6" s="3">
        <v>24.3</v>
      </c>
      <c r="L6" s="3">
        <v>25.7</v>
      </c>
      <c r="M6" s="3">
        <v>27.9</v>
      </c>
      <c r="N6" s="3">
        <v>32.4</v>
      </c>
    </row>
    <row r="7" spans="2:14" x14ac:dyDescent="0.25">
      <c r="B7" s="2" t="s">
        <v>2</v>
      </c>
      <c r="C7" s="3">
        <v>22</v>
      </c>
      <c r="D7" s="3">
        <v>19.7</v>
      </c>
      <c r="E7" s="3">
        <v>18.100000000000001</v>
      </c>
      <c r="F7" s="3">
        <v>15.4</v>
      </c>
      <c r="G7" s="3">
        <v>13.2</v>
      </c>
      <c r="H7" s="3">
        <v>9.5</v>
      </c>
      <c r="I7" s="3">
        <v>7.4</v>
      </c>
      <c r="J7" s="3">
        <v>8.5</v>
      </c>
      <c r="K7" s="3">
        <v>13.4</v>
      </c>
      <c r="L7" s="3">
        <v>15.9</v>
      </c>
      <c r="M7" s="3">
        <v>18.600000000000001</v>
      </c>
      <c r="N7" s="3">
        <v>24.6</v>
      </c>
    </row>
    <row r="8" spans="2:14" hidden="1" x14ac:dyDescent="0.25">
      <c r="B8" s="2" t="s">
        <v>83</v>
      </c>
      <c r="C8" s="3">
        <f>C6-C7</f>
        <v>13</v>
      </c>
      <c r="D8" s="3">
        <f t="shared" ref="D8:N8" si="0">D6-D7</f>
        <v>9.6000000000000014</v>
      </c>
      <c r="E8" s="3">
        <f t="shared" si="0"/>
        <v>9.3999999999999986</v>
      </c>
      <c r="F8" s="3">
        <f t="shared" si="0"/>
        <v>8.7000000000000011</v>
      </c>
      <c r="G8" s="3">
        <f t="shared" si="0"/>
        <v>9.9000000000000021</v>
      </c>
      <c r="H8" s="3">
        <f t="shared" si="0"/>
        <v>12.399999999999999</v>
      </c>
      <c r="I8" s="3">
        <f t="shared" si="0"/>
        <v>12.9</v>
      </c>
      <c r="J8" s="3">
        <f t="shared" si="0"/>
        <v>12.899999999999999</v>
      </c>
      <c r="K8" s="3">
        <f t="shared" si="0"/>
        <v>10.9</v>
      </c>
      <c r="L8" s="3">
        <f t="shared" si="0"/>
        <v>9.7999999999999989</v>
      </c>
      <c r="M8" s="3">
        <f t="shared" si="0"/>
        <v>9.2999999999999972</v>
      </c>
      <c r="N8" s="3">
        <f t="shared" si="0"/>
        <v>7.7999999999999972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showGridLines="0" workbookViewId="0">
      <selection activeCell="C6" sqref="C6"/>
    </sheetView>
  </sheetViews>
  <sheetFormatPr defaultRowHeight="15" x14ac:dyDescent="0.25"/>
  <cols>
    <col min="1" max="1" width="2.7109375" customWidth="1"/>
    <col min="2" max="2" width="4" customWidth="1"/>
    <col min="3" max="3" width="22.7109375" bestFit="1" customWidth="1"/>
    <col min="4" max="4" width="12.7109375" customWidth="1"/>
    <col min="6" max="6" width="12.7109375" customWidth="1"/>
  </cols>
  <sheetData>
    <row r="1" spans="2:6" ht="23.25" x14ac:dyDescent="0.35">
      <c r="B1" s="1" t="s">
        <v>68</v>
      </c>
    </row>
    <row r="2" spans="2:6" ht="15.75" x14ac:dyDescent="0.25">
      <c r="B2" s="19" t="s">
        <v>76</v>
      </c>
    </row>
    <row r="5" spans="2:6" s="51" customFormat="1" ht="20.100000000000001" customHeight="1" x14ac:dyDescent="0.25">
      <c r="B5" s="49"/>
      <c r="C5" s="50" t="s">
        <v>69</v>
      </c>
      <c r="D5" s="50" t="s">
        <v>77</v>
      </c>
      <c r="E5" s="50" t="s">
        <v>78</v>
      </c>
      <c r="F5" s="50" t="s">
        <v>79</v>
      </c>
    </row>
    <row r="6" spans="2:6" s="51" customFormat="1" ht="20.100000000000001" customHeight="1" x14ac:dyDescent="0.25">
      <c r="B6" s="52">
        <v>1</v>
      </c>
      <c r="C6" s="53" t="s">
        <v>75</v>
      </c>
      <c r="D6" s="54">
        <v>42779</v>
      </c>
      <c r="E6" s="55">
        <v>10</v>
      </c>
      <c r="F6" s="54">
        <f>D6+E6</f>
        <v>42789</v>
      </c>
    </row>
    <row r="7" spans="2:6" s="51" customFormat="1" ht="20.100000000000001" customHeight="1" x14ac:dyDescent="0.25">
      <c r="B7" s="52">
        <v>2</v>
      </c>
      <c r="C7" s="53" t="s">
        <v>70</v>
      </c>
      <c r="D7" s="54">
        <v>42790</v>
      </c>
      <c r="E7" s="55">
        <v>12</v>
      </c>
      <c r="F7" s="54">
        <f t="shared" ref="F7:F11" si="0">D7+E7</f>
        <v>42802</v>
      </c>
    </row>
    <row r="8" spans="2:6" s="51" customFormat="1" ht="20.100000000000001" customHeight="1" x14ac:dyDescent="0.25">
      <c r="B8" s="52">
        <v>3</v>
      </c>
      <c r="C8" s="53" t="s">
        <v>71</v>
      </c>
      <c r="D8" s="54">
        <v>42802</v>
      </c>
      <c r="E8" s="55">
        <v>20</v>
      </c>
      <c r="F8" s="54">
        <f t="shared" si="0"/>
        <v>42822</v>
      </c>
    </row>
    <row r="9" spans="2:6" s="51" customFormat="1" ht="20.100000000000001" customHeight="1" x14ac:dyDescent="0.25">
      <c r="B9" s="52">
        <v>4</v>
      </c>
      <c r="C9" s="53" t="s">
        <v>72</v>
      </c>
      <c r="D9" s="54">
        <v>42817</v>
      </c>
      <c r="E9" s="55">
        <v>15</v>
      </c>
      <c r="F9" s="54">
        <f t="shared" si="0"/>
        <v>42832</v>
      </c>
    </row>
    <row r="10" spans="2:6" s="51" customFormat="1" ht="20.100000000000001" customHeight="1" x14ac:dyDescent="0.25">
      <c r="B10" s="52">
        <v>5</v>
      </c>
      <c r="C10" s="53" t="s">
        <v>73</v>
      </c>
      <c r="D10" s="54">
        <v>42829</v>
      </c>
      <c r="E10" s="55">
        <v>23</v>
      </c>
      <c r="F10" s="54">
        <f t="shared" si="0"/>
        <v>42852</v>
      </c>
    </row>
    <row r="11" spans="2:6" s="51" customFormat="1" ht="20.100000000000001" customHeight="1" x14ac:dyDescent="0.25">
      <c r="B11" s="52">
        <v>6</v>
      </c>
      <c r="C11" s="53" t="s">
        <v>74</v>
      </c>
      <c r="D11" s="54">
        <v>42859</v>
      </c>
      <c r="E11" s="55">
        <v>30</v>
      </c>
      <c r="F11" s="54">
        <f t="shared" si="0"/>
        <v>42889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showGridLines="0" workbookViewId="0"/>
  </sheetViews>
  <sheetFormatPr defaultRowHeight="15" x14ac:dyDescent="0.25"/>
  <cols>
    <col min="1" max="1" width="2.7109375" customWidth="1"/>
    <col min="2" max="2" width="4" customWidth="1"/>
    <col min="3" max="3" width="22.7109375" bestFit="1" customWidth="1"/>
    <col min="4" max="4" width="12.7109375" customWidth="1"/>
    <col min="6" max="6" width="12.7109375" customWidth="1"/>
  </cols>
  <sheetData>
    <row r="1" spans="2:6" ht="23.25" x14ac:dyDescent="0.35">
      <c r="B1" s="1" t="s">
        <v>68</v>
      </c>
    </row>
    <row r="2" spans="2:6" ht="15.75" x14ac:dyDescent="0.25">
      <c r="B2" s="19" t="s">
        <v>76</v>
      </c>
    </row>
    <row r="5" spans="2:6" s="51" customFormat="1" ht="20.100000000000001" customHeight="1" x14ac:dyDescent="0.25">
      <c r="B5" s="49"/>
      <c r="C5" s="50" t="s">
        <v>69</v>
      </c>
      <c r="D5" s="50" t="s">
        <v>77</v>
      </c>
      <c r="E5" s="50" t="s">
        <v>78</v>
      </c>
      <c r="F5" s="50" t="s">
        <v>79</v>
      </c>
    </row>
    <row r="6" spans="2:6" s="51" customFormat="1" ht="20.100000000000001" customHeight="1" x14ac:dyDescent="0.25">
      <c r="B6" s="52">
        <v>1</v>
      </c>
      <c r="C6" s="53" t="s">
        <v>75</v>
      </c>
      <c r="D6" s="54">
        <v>42779</v>
      </c>
      <c r="E6" s="55">
        <v>10</v>
      </c>
      <c r="F6" s="54">
        <f>D6+E6</f>
        <v>42789</v>
      </c>
    </row>
    <row r="7" spans="2:6" s="51" customFormat="1" ht="20.100000000000001" customHeight="1" x14ac:dyDescent="0.25">
      <c r="B7" s="52">
        <v>2</v>
      </c>
      <c r="C7" s="53" t="s">
        <v>70</v>
      </c>
      <c r="D7" s="54">
        <v>42790</v>
      </c>
      <c r="E7" s="55">
        <v>12</v>
      </c>
      <c r="F7" s="54">
        <f t="shared" ref="F7:F11" si="0">D7+E7</f>
        <v>42802</v>
      </c>
    </row>
    <row r="8" spans="2:6" s="51" customFormat="1" ht="20.100000000000001" customHeight="1" x14ac:dyDescent="0.25">
      <c r="B8" s="52">
        <v>3</v>
      </c>
      <c r="C8" s="53" t="s">
        <v>71</v>
      </c>
      <c r="D8" s="54">
        <v>42802</v>
      </c>
      <c r="E8" s="55">
        <v>20</v>
      </c>
      <c r="F8" s="54">
        <f t="shared" si="0"/>
        <v>42822</v>
      </c>
    </row>
    <row r="9" spans="2:6" s="51" customFormat="1" ht="20.100000000000001" customHeight="1" x14ac:dyDescent="0.25">
      <c r="B9" s="52">
        <v>4</v>
      </c>
      <c r="C9" s="53" t="s">
        <v>72</v>
      </c>
      <c r="D9" s="54">
        <v>42817</v>
      </c>
      <c r="E9" s="55">
        <v>15</v>
      </c>
      <c r="F9" s="54">
        <f t="shared" si="0"/>
        <v>42832</v>
      </c>
    </row>
    <row r="10" spans="2:6" s="51" customFormat="1" ht="20.100000000000001" customHeight="1" x14ac:dyDescent="0.25">
      <c r="B10" s="52">
        <v>5</v>
      </c>
      <c r="C10" s="53" t="s">
        <v>73</v>
      </c>
      <c r="D10" s="54">
        <v>42829</v>
      </c>
      <c r="E10" s="55">
        <v>23</v>
      </c>
      <c r="F10" s="54">
        <f t="shared" si="0"/>
        <v>42852</v>
      </c>
    </row>
    <row r="11" spans="2:6" s="51" customFormat="1" ht="20.100000000000001" customHeight="1" x14ac:dyDescent="0.25">
      <c r="B11" s="52">
        <v>6</v>
      </c>
      <c r="C11" s="53" t="s">
        <v>74</v>
      </c>
      <c r="D11" s="54">
        <v>42859</v>
      </c>
      <c r="E11" s="55">
        <v>30</v>
      </c>
      <c r="F11" s="54">
        <f t="shared" si="0"/>
        <v>42889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3" max="14" width="6.7109375" customWidth="1"/>
  </cols>
  <sheetData>
    <row r="1" spans="2:14" ht="23.25" x14ac:dyDescent="0.35">
      <c r="B1" s="1" t="s">
        <v>58</v>
      </c>
    </row>
    <row r="2" spans="2:14" ht="15.75" x14ac:dyDescent="0.25">
      <c r="B2" s="19" t="s">
        <v>59</v>
      </c>
    </row>
    <row r="4" spans="2:14" x14ac:dyDescent="0.25">
      <c r="B4" s="2" t="s">
        <v>60</v>
      </c>
      <c r="C4" s="43" t="s">
        <v>9</v>
      </c>
    </row>
    <row r="6" spans="2:14" x14ac:dyDescent="0.25">
      <c r="B6" s="8"/>
      <c r="C6" s="43" t="s">
        <v>3</v>
      </c>
      <c r="D6" s="43" t="s">
        <v>4</v>
      </c>
      <c r="E6" s="43" t="s">
        <v>5</v>
      </c>
      <c r="F6" s="43" t="s">
        <v>6</v>
      </c>
      <c r="G6" s="43" t="s">
        <v>7</v>
      </c>
      <c r="H6" s="43" t="s">
        <v>8</v>
      </c>
      <c r="I6" s="43" t="s">
        <v>9</v>
      </c>
      <c r="J6" s="43" t="s">
        <v>10</v>
      </c>
      <c r="K6" s="43" t="s">
        <v>11</v>
      </c>
      <c r="L6" s="43" t="s">
        <v>12</v>
      </c>
      <c r="M6" s="43" t="s">
        <v>13</v>
      </c>
      <c r="N6" s="43" t="s">
        <v>14</v>
      </c>
    </row>
    <row r="7" spans="2:14" x14ac:dyDescent="0.25">
      <c r="B7" s="44" t="s">
        <v>61</v>
      </c>
      <c r="C7" s="65">
        <v>96</v>
      </c>
      <c r="D7" s="65">
        <v>102</v>
      </c>
      <c r="E7" s="65">
        <v>122</v>
      </c>
      <c r="F7" s="65">
        <v>140</v>
      </c>
      <c r="G7" s="65">
        <v>154</v>
      </c>
      <c r="H7" s="65">
        <v>150</v>
      </c>
      <c r="I7" s="65">
        <v>136</v>
      </c>
      <c r="J7" s="65">
        <v>120</v>
      </c>
      <c r="K7" s="65">
        <v>108</v>
      </c>
      <c r="L7" s="65">
        <v>90</v>
      </c>
      <c r="M7" s="65">
        <v>85</v>
      </c>
      <c r="N7" s="65">
        <v>95</v>
      </c>
    </row>
    <row r="8" spans="2:14" hidden="1" x14ac:dyDescent="0.25">
      <c r="B8" s="44" t="s">
        <v>96</v>
      </c>
      <c r="C8" s="65">
        <f>IF(C6&lt;&gt;$C$4, C7, 0)</f>
        <v>96</v>
      </c>
      <c r="D8" s="65">
        <f t="shared" ref="D8:N8" si="0">IF(D6&lt;&gt;$C$4, D7, 0)</f>
        <v>102</v>
      </c>
      <c r="E8" s="65">
        <f t="shared" si="0"/>
        <v>122</v>
      </c>
      <c r="F8" s="65">
        <f t="shared" si="0"/>
        <v>140</v>
      </c>
      <c r="G8" s="65">
        <f t="shared" si="0"/>
        <v>154</v>
      </c>
      <c r="H8" s="65">
        <f t="shared" si="0"/>
        <v>150</v>
      </c>
      <c r="I8" s="65">
        <f t="shared" si="0"/>
        <v>0</v>
      </c>
      <c r="J8" s="65">
        <f t="shared" si="0"/>
        <v>120</v>
      </c>
      <c r="K8" s="65">
        <f t="shared" si="0"/>
        <v>108</v>
      </c>
      <c r="L8" s="65">
        <f t="shared" si="0"/>
        <v>90</v>
      </c>
      <c r="M8" s="65">
        <f t="shared" si="0"/>
        <v>85</v>
      </c>
      <c r="N8" s="65">
        <f t="shared" si="0"/>
        <v>95</v>
      </c>
    </row>
    <row r="9" spans="2:14" hidden="1" x14ac:dyDescent="0.25">
      <c r="B9" s="44" t="s">
        <v>97</v>
      </c>
      <c r="C9" s="65">
        <f t="shared" ref="C9:N9" si="1">IF(C6=$C$4, C7, 0)</f>
        <v>0</v>
      </c>
      <c r="D9" s="65">
        <f t="shared" si="1"/>
        <v>0</v>
      </c>
      <c r="E9" s="65">
        <f t="shared" si="1"/>
        <v>0</v>
      </c>
      <c r="F9" s="65">
        <f t="shared" si="1"/>
        <v>0</v>
      </c>
      <c r="G9" s="65">
        <f t="shared" si="1"/>
        <v>0</v>
      </c>
      <c r="H9" s="65">
        <f t="shared" si="1"/>
        <v>0</v>
      </c>
      <c r="I9" s="65">
        <f t="shared" si="1"/>
        <v>136</v>
      </c>
      <c r="J9" s="65">
        <f t="shared" si="1"/>
        <v>0</v>
      </c>
      <c r="K9" s="65">
        <f t="shared" si="1"/>
        <v>0</v>
      </c>
      <c r="L9" s="65">
        <f t="shared" si="1"/>
        <v>0</v>
      </c>
      <c r="M9" s="65">
        <f t="shared" si="1"/>
        <v>0</v>
      </c>
      <c r="N9" s="65">
        <f t="shared" si="1"/>
        <v>0</v>
      </c>
    </row>
  </sheetData>
  <dataValidations count="1">
    <dataValidation type="list" allowBlank="1" showInputMessage="1" showErrorMessage="1" sqref="C4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3" max="14" width="6.7109375" customWidth="1"/>
  </cols>
  <sheetData>
    <row r="1" spans="2:14" ht="23.25" x14ac:dyDescent="0.35">
      <c r="B1" s="1" t="s">
        <v>58</v>
      </c>
    </row>
    <row r="2" spans="2:14" ht="15.75" x14ac:dyDescent="0.25">
      <c r="B2" s="19" t="s">
        <v>59</v>
      </c>
    </row>
    <row r="4" spans="2:14" x14ac:dyDescent="0.25">
      <c r="B4" s="2" t="s">
        <v>60</v>
      </c>
      <c r="C4" s="43" t="s">
        <v>6</v>
      </c>
    </row>
    <row r="6" spans="2:14" x14ac:dyDescent="0.25">
      <c r="B6" s="8"/>
      <c r="C6" s="43" t="s">
        <v>3</v>
      </c>
      <c r="D6" s="43" t="s">
        <v>4</v>
      </c>
      <c r="E6" s="43" t="s">
        <v>5</v>
      </c>
      <c r="F6" s="43" t="s">
        <v>6</v>
      </c>
      <c r="G6" s="43" t="s">
        <v>7</v>
      </c>
      <c r="H6" s="43" t="s">
        <v>8</v>
      </c>
      <c r="I6" s="43" t="s">
        <v>9</v>
      </c>
      <c r="J6" s="43" t="s">
        <v>10</v>
      </c>
      <c r="K6" s="43" t="s">
        <v>11</v>
      </c>
      <c r="L6" s="43" t="s">
        <v>12</v>
      </c>
      <c r="M6" s="43" t="s">
        <v>13</v>
      </c>
      <c r="N6" s="43" t="s">
        <v>14</v>
      </c>
    </row>
    <row r="7" spans="2:14" x14ac:dyDescent="0.25">
      <c r="B7" s="44" t="s">
        <v>61</v>
      </c>
      <c r="C7" s="65">
        <v>96</v>
      </c>
      <c r="D7" s="65">
        <v>102</v>
      </c>
      <c r="E7" s="65">
        <v>122</v>
      </c>
      <c r="F7" s="65">
        <v>140</v>
      </c>
      <c r="G7" s="65">
        <v>154</v>
      </c>
      <c r="H7" s="65">
        <v>150</v>
      </c>
      <c r="I7" s="65">
        <v>136</v>
      </c>
      <c r="J7" s="65">
        <v>120</v>
      </c>
      <c r="K7" s="65">
        <v>108</v>
      </c>
      <c r="L7" s="65">
        <v>90</v>
      </c>
      <c r="M7" s="65">
        <v>85</v>
      </c>
      <c r="N7" s="65">
        <v>95</v>
      </c>
    </row>
    <row r="8" spans="2:14" hidden="1" x14ac:dyDescent="0.25">
      <c r="B8" s="44" t="s">
        <v>96</v>
      </c>
      <c r="C8" s="65">
        <f>IF(C6&lt;&gt;$C$4, C7, 0)</f>
        <v>96</v>
      </c>
      <c r="D8" s="65">
        <f t="shared" ref="D8:N8" si="0">IF(D6&lt;&gt;$C$4, D7, 0)</f>
        <v>102</v>
      </c>
      <c r="E8" s="65">
        <f t="shared" si="0"/>
        <v>122</v>
      </c>
      <c r="F8" s="65">
        <f t="shared" si="0"/>
        <v>0</v>
      </c>
      <c r="G8" s="65">
        <f t="shared" si="0"/>
        <v>154</v>
      </c>
      <c r="H8" s="65">
        <f t="shared" si="0"/>
        <v>150</v>
      </c>
      <c r="I8" s="65">
        <f t="shared" si="0"/>
        <v>136</v>
      </c>
      <c r="J8" s="65">
        <f t="shared" si="0"/>
        <v>120</v>
      </c>
      <c r="K8" s="65">
        <f t="shared" si="0"/>
        <v>108</v>
      </c>
      <c r="L8" s="65">
        <f t="shared" si="0"/>
        <v>90</v>
      </c>
      <c r="M8" s="65">
        <f t="shared" si="0"/>
        <v>85</v>
      </c>
      <c r="N8" s="65">
        <f t="shared" si="0"/>
        <v>95</v>
      </c>
    </row>
    <row r="9" spans="2:14" hidden="1" x14ac:dyDescent="0.25">
      <c r="B9" s="44" t="s">
        <v>97</v>
      </c>
      <c r="C9" s="65">
        <f t="shared" ref="C9:N9" si="1">IF(C6=$C$4, C7, 0)</f>
        <v>0</v>
      </c>
      <c r="D9" s="65">
        <f t="shared" si="1"/>
        <v>0</v>
      </c>
      <c r="E9" s="65">
        <f t="shared" si="1"/>
        <v>0</v>
      </c>
      <c r="F9" s="65">
        <f t="shared" si="1"/>
        <v>140</v>
      </c>
      <c r="G9" s="65">
        <f t="shared" si="1"/>
        <v>0</v>
      </c>
      <c r="H9" s="65">
        <f t="shared" si="1"/>
        <v>0</v>
      </c>
      <c r="I9" s="65">
        <f t="shared" si="1"/>
        <v>0</v>
      </c>
      <c r="J9" s="65">
        <f t="shared" si="1"/>
        <v>0</v>
      </c>
      <c r="K9" s="65">
        <f t="shared" si="1"/>
        <v>0</v>
      </c>
      <c r="L9" s="65">
        <f t="shared" si="1"/>
        <v>0</v>
      </c>
      <c r="M9" s="65">
        <f t="shared" si="1"/>
        <v>0</v>
      </c>
      <c r="N9" s="65">
        <f t="shared" si="1"/>
        <v>0</v>
      </c>
    </row>
  </sheetData>
  <dataValidations count="1">
    <dataValidation type="list" allowBlank="1" showInputMessage="1" showErrorMessage="1" sqref="C4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2" max="2" width="10.42578125" customWidth="1"/>
    <col min="3" max="14" width="6.7109375" customWidth="1"/>
  </cols>
  <sheetData>
    <row r="1" spans="2:14" ht="23.25" x14ac:dyDescent="0.35">
      <c r="B1" s="1" t="s">
        <v>58</v>
      </c>
    </row>
    <row r="2" spans="2:14" ht="15.75" x14ac:dyDescent="0.25">
      <c r="B2" s="19" t="s">
        <v>62</v>
      </c>
    </row>
    <row r="4" spans="2:14" x14ac:dyDescent="0.25">
      <c r="B4" s="2" t="s">
        <v>60</v>
      </c>
      <c r="C4" s="45" t="s">
        <v>12</v>
      </c>
    </row>
    <row r="6" spans="2:14" x14ac:dyDescent="0.25">
      <c r="B6" s="46"/>
      <c r="C6" s="45" t="s">
        <v>3</v>
      </c>
      <c r="D6" s="45" t="s">
        <v>4</v>
      </c>
      <c r="E6" s="45" t="s">
        <v>5</v>
      </c>
      <c r="F6" s="45" t="s">
        <v>6</v>
      </c>
      <c r="G6" s="45" t="s">
        <v>7</v>
      </c>
      <c r="H6" s="45" t="s">
        <v>8</v>
      </c>
      <c r="I6" s="45" t="s">
        <v>9</v>
      </c>
      <c r="J6" s="45" t="s">
        <v>10</v>
      </c>
      <c r="K6" s="45" t="s">
        <v>11</v>
      </c>
      <c r="L6" s="45" t="s">
        <v>12</v>
      </c>
      <c r="M6" s="45" t="s">
        <v>13</v>
      </c>
      <c r="N6" s="45" t="s">
        <v>14</v>
      </c>
    </row>
    <row r="7" spans="2:14" x14ac:dyDescent="0.25">
      <c r="B7" s="47" t="s">
        <v>63</v>
      </c>
      <c r="C7" s="48">
        <v>87</v>
      </c>
      <c r="D7" s="48">
        <v>100</v>
      </c>
      <c r="E7" s="48">
        <v>91</v>
      </c>
      <c r="F7" s="48">
        <v>82</v>
      </c>
      <c r="G7" s="48">
        <v>88</v>
      </c>
      <c r="H7" s="48">
        <v>98</v>
      </c>
      <c r="I7" s="48">
        <v>82</v>
      </c>
      <c r="J7" s="48">
        <v>92</v>
      </c>
      <c r="K7" s="48">
        <v>97</v>
      </c>
      <c r="L7" s="48">
        <v>86</v>
      </c>
      <c r="M7" s="48">
        <v>94</v>
      </c>
      <c r="N7" s="48">
        <v>97</v>
      </c>
    </row>
    <row r="8" spans="2:14" x14ac:dyDescent="0.25">
      <c r="B8" s="47" t="s">
        <v>64</v>
      </c>
      <c r="C8" s="48">
        <v>110</v>
      </c>
      <c r="D8" s="48">
        <v>128</v>
      </c>
      <c r="E8" s="48">
        <v>140</v>
      </c>
      <c r="F8" s="48">
        <v>147</v>
      </c>
      <c r="G8" s="48">
        <v>130</v>
      </c>
      <c r="H8" s="48">
        <v>138</v>
      </c>
      <c r="I8" s="48">
        <v>130</v>
      </c>
      <c r="J8" s="48">
        <v>134</v>
      </c>
      <c r="K8" s="48">
        <v>146</v>
      </c>
      <c r="L8" s="48">
        <v>119</v>
      </c>
      <c r="M8" s="48">
        <v>124</v>
      </c>
      <c r="N8" s="48">
        <v>115</v>
      </c>
    </row>
    <row r="9" spans="2:14" x14ac:dyDescent="0.25">
      <c r="B9" s="47" t="s">
        <v>65</v>
      </c>
      <c r="C9" s="48">
        <v>124</v>
      </c>
      <c r="D9" s="48">
        <v>123</v>
      </c>
      <c r="E9" s="48">
        <v>145</v>
      </c>
      <c r="F9" s="48">
        <v>128</v>
      </c>
      <c r="G9" s="48">
        <v>178</v>
      </c>
      <c r="H9" s="48">
        <v>139</v>
      </c>
      <c r="I9" s="48">
        <v>161</v>
      </c>
      <c r="J9" s="48">
        <v>130</v>
      </c>
      <c r="K9" s="48">
        <v>145</v>
      </c>
      <c r="L9" s="48">
        <v>138</v>
      </c>
      <c r="M9" s="48">
        <v>155</v>
      </c>
      <c r="N9" s="48">
        <v>175</v>
      </c>
    </row>
    <row r="10" spans="2:14" x14ac:dyDescent="0.25">
      <c r="B10" s="47" t="s">
        <v>66</v>
      </c>
      <c r="C10" s="48">
        <v>185</v>
      </c>
      <c r="D10" s="48">
        <v>155</v>
      </c>
      <c r="E10" s="48">
        <v>176</v>
      </c>
      <c r="F10" s="48">
        <v>180</v>
      </c>
      <c r="G10" s="48">
        <v>189</v>
      </c>
      <c r="H10" s="48">
        <v>155</v>
      </c>
      <c r="I10" s="48">
        <v>152</v>
      </c>
      <c r="J10" s="48">
        <v>180</v>
      </c>
      <c r="K10" s="48">
        <v>179</v>
      </c>
      <c r="L10" s="48">
        <v>155</v>
      </c>
      <c r="M10" s="48">
        <v>155</v>
      </c>
      <c r="N10" s="48">
        <v>184</v>
      </c>
    </row>
    <row r="11" spans="2:14" x14ac:dyDescent="0.25">
      <c r="B11" s="47" t="s">
        <v>67</v>
      </c>
      <c r="C11" s="48">
        <f>IF(C6=$C$4,1,0)</f>
        <v>0</v>
      </c>
      <c r="D11" s="48">
        <f t="shared" ref="D11:N11" si="0">IF(D6=$C$4,1,0)</f>
        <v>0</v>
      </c>
      <c r="E11" s="48">
        <f t="shared" si="0"/>
        <v>0</v>
      </c>
      <c r="F11" s="48">
        <f t="shared" si="0"/>
        <v>0</v>
      </c>
      <c r="G11" s="48">
        <f t="shared" si="0"/>
        <v>0</v>
      </c>
      <c r="H11" s="48">
        <f t="shared" si="0"/>
        <v>0</v>
      </c>
      <c r="I11" s="48">
        <f t="shared" si="0"/>
        <v>0</v>
      </c>
      <c r="J11" s="48">
        <f t="shared" si="0"/>
        <v>0</v>
      </c>
      <c r="K11" s="48">
        <f t="shared" si="0"/>
        <v>0</v>
      </c>
      <c r="L11" s="48">
        <f t="shared" si="0"/>
        <v>1</v>
      </c>
      <c r="M11" s="48">
        <f t="shared" si="0"/>
        <v>0</v>
      </c>
      <c r="N11" s="48">
        <f t="shared" si="0"/>
        <v>0</v>
      </c>
    </row>
  </sheetData>
  <dataValidations count="1">
    <dataValidation type="list" allowBlank="1" showInputMessage="1" showErrorMessage="1" sqref="C4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1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2" max="2" width="10.42578125" customWidth="1"/>
    <col min="3" max="14" width="6.7109375" customWidth="1"/>
  </cols>
  <sheetData>
    <row r="1" spans="2:14" ht="23.25" x14ac:dyDescent="0.35">
      <c r="B1" s="1" t="s">
        <v>58</v>
      </c>
    </row>
    <row r="2" spans="2:14" ht="15.75" x14ac:dyDescent="0.25">
      <c r="B2" s="19" t="s">
        <v>84</v>
      </c>
    </row>
    <row r="4" spans="2:14" x14ac:dyDescent="0.25">
      <c r="B4" s="2" t="s">
        <v>60</v>
      </c>
      <c r="C4" s="59" t="s">
        <v>9</v>
      </c>
    </row>
    <row r="6" spans="2:14" x14ac:dyDescent="0.25">
      <c r="B6" s="46"/>
      <c r="C6" s="59" t="s">
        <v>3</v>
      </c>
      <c r="D6" s="59" t="s">
        <v>4</v>
      </c>
      <c r="E6" s="59" t="s">
        <v>5</v>
      </c>
      <c r="F6" s="59" t="s">
        <v>6</v>
      </c>
      <c r="G6" s="59" t="s">
        <v>7</v>
      </c>
      <c r="H6" s="59" t="s">
        <v>8</v>
      </c>
      <c r="I6" s="59" t="s">
        <v>9</v>
      </c>
      <c r="J6" s="59" t="s">
        <v>10</v>
      </c>
      <c r="K6" s="59" t="s">
        <v>11</v>
      </c>
      <c r="L6" s="59" t="s">
        <v>12</v>
      </c>
      <c r="M6" s="59" t="s">
        <v>13</v>
      </c>
      <c r="N6" s="59" t="s">
        <v>14</v>
      </c>
    </row>
    <row r="7" spans="2:14" x14ac:dyDescent="0.25">
      <c r="B7" s="58" t="s">
        <v>63</v>
      </c>
      <c r="C7" s="57">
        <v>87</v>
      </c>
      <c r="D7" s="57">
        <v>100</v>
      </c>
      <c r="E7" s="57">
        <v>91</v>
      </c>
      <c r="F7" s="57">
        <v>82</v>
      </c>
      <c r="G7" s="57">
        <v>88</v>
      </c>
      <c r="H7" s="57">
        <v>98</v>
      </c>
      <c r="I7" s="57">
        <v>82</v>
      </c>
      <c r="J7" s="57">
        <v>92</v>
      </c>
      <c r="K7" s="57">
        <v>97</v>
      </c>
      <c r="L7" s="57">
        <v>86</v>
      </c>
      <c r="M7" s="57">
        <v>94</v>
      </c>
      <c r="N7" s="57">
        <v>97</v>
      </c>
    </row>
    <row r="8" spans="2:14" x14ac:dyDescent="0.25">
      <c r="B8" s="58" t="s">
        <v>64</v>
      </c>
      <c r="C8" s="57">
        <v>110</v>
      </c>
      <c r="D8" s="57">
        <v>128</v>
      </c>
      <c r="E8" s="57">
        <v>140</v>
      </c>
      <c r="F8" s="57">
        <v>147</v>
      </c>
      <c r="G8" s="57">
        <v>130</v>
      </c>
      <c r="H8" s="57">
        <v>138</v>
      </c>
      <c r="I8" s="57">
        <v>130</v>
      </c>
      <c r="J8" s="57">
        <v>134</v>
      </c>
      <c r="K8" s="57">
        <v>146</v>
      </c>
      <c r="L8" s="57">
        <v>119</v>
      </c>
      <c r="M8" s="57">
        <v>124</v>
      </c>
      <c r="N8" s="57">
        <v>115</v>
      </c>
    </row>
    <row r="9" spans="2:14" x14ac:dyDescent="0.25">
      <c r="B9" s="58" t="s">
        <v>65</v>
      </c>
      <c r="C9" s="57">
        <v>124</v>
      </c>
      <c r="D9" s="57">
        <v>123</v>
      </c>
      <c r="E9" s="57">
        <v>145</v>
      </c>
      <c r="F9" s="57">
        <v>128</v>
      </c>
      <c r="G9" s="57">
        <v>178</v>
      </c>
      <c r="H9" s="57">
        <v>139</v>
      </c>
      <c r="I9" s="57">
        <v>161</v>
      </c>
      <c r="J9" s="57">
        <v>130</v>
      </c>
      <c r="K9" s="57">
        <v>145</v>
      </c>
      <c r="L9" s="57">
        <v>138</v>
      </c>
      <c r="M9" s="57">
        <v>155</v>
      </c>
      <c r="N9" s="57">
        <v>175</v>
      </c>
    </row>
    <row r="10" spans="2:14" x14ac:dyDescent="0.25">
      <c r="B10" s="58" t="s">
        <v>66</v>
      </c>
      <c r="C10" s="57">
        <v>185</v>
      </c>
      <c r="D10" s="57">
        <v>155</v>
      </c>
      <c r="E10" s="57">
        <v>176</v>
      </c>
      <c r="F10" s="57">
        <v>180</v>
      </c>
      <c r="G10" s="57">
        <v>189</v>
      </c>
      <c r="H10" s="57">
        <v>155</v>
      </c>
      <c r="I10" s="57">
        <v>152</v>
      </c>
      <c r="J10" s="57">
        <v>180</v>
      </c>
      <c r="K10" s="57">
        <v>179</v>
      </c>
      <c r="L10" s="57">
        <v>155</v>
      </c>
      <c r="M10" s="57">
        <v>155</v>
      </c>
      <c r="N10" s="57">
        <v>184</v>
      </c>
    </row>
    <row r="11" spans="2:14" x14ac:dyDescent="0.25">
      <c r="B11" s="58" t="s">
        <v>67</v>
      </c>
      <c r="C11" s="57">
        <f t="shared" ref="C11:N11" si="0">IF(MATCH(C6,$C6:$N6,0)&gt;MATCH($C$4,$C6:$N6,0), 1, 0)</f>
        <v>0</v>
      </c>
      <c r="D11" s="57">
        <f t="shared" si="0"/>
        <v>0</v>
      </c>
      <c r="E11" s="57">
        <f t="shared" si="0"/>
        <v>0</v>
      </c>
      <c r="F11" s="57">
        <f t="shared" si="0"/>
        <v>0</v>
      </c>
      <c r="G11" s="57">
        <f t="shared" si="0"/>
        <v>0</v>
      </c>
      <c r="H11" s="57">
        <f t="shared" si="0"/>
        <v>0</v>
      </c>
      <c r="I11" s="57">
        <f t="shared" si="0"/>
        <v>0</v>
      </c>
      <c r="J11" s="57">
        <f t="shared" si="0"/>
        <v>1</v>
      </c>
      <c r="K11" s="57">
        <f t="shared" si="0"/>
        <v>1</v>
      </c>
      <c r="L11" s="57">
        <f t="shared" si="0"/>
        <v>1</v>
      </c>
      <c r="M11" s="57">
        <f t="shared" si="0"/>
        <v>1</v>
      </c>
      <c r="N11" s="57">
        <f t="shared" si="0"/>
        <v>1</v>
      </c>
    </row>
  </sheetData>
  <conditionalFormatting sqref="C6:N11">
    <cfRule type="expression" dxfId="1" priority="1">
      <formula>MATCH(C$6,$C$6:$N$6,0) &gt; MATCH($C$4,$C$6:$N$6,0)</formula>
    </cfRule>
  </conditionalFormatting>
  <dataValidations count="1">
    <dataValidation type="list" allowBlank="1" showInputMessage="1" showErrorMessage="1" sqref="C4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10</vt:i4>
      </vt:variant>
    </vt:vector>
  </HeadingPairs>
  <TitlesOfParts>
    <vt:vector size="22" baseType="lpstr">
      <vt:lpstr>Clientes</vt:lpstr>
      <vt:lpstr>Minigráficos</vt:lpstr>
      <vt:lpstr>Variação</vt:lpstr>
      <vt:lpstr>Gantt</vt:lpstr>
      <vt:lpstr>Gantt (2)</vt:lpstr>
      <vt:lpstr>Destaque 1</vt:lpstr>
      <vt:lpstr>Destaque 1 (2)</vt:lpstr>
      <vt:lpstr>Destaque 2</vt:lpstr>
      <vt:lpstr>Destaque 3</vt:lpstr>
      <vt:lpstr>Destaque 4</vt:lpstr>
      <vt:lpstr>Seleção</vt:lpstr>
      <vt:lpstr>Param</vt:lpstr>
      <vt:lpstr>ExibirLeste</vt:lpstr>
      <vt:lpstr>ExibirNorte</vt:lpstr>
      <vt:lpstr>ExibirOeste</vt:lpstr>
      <vt:lpstr>ExibirSul</vt:lpstr>
      <vt:lpstr>Leste</vt:lpstr>
      <vt:lpstr>Meses</vt:lpstr>
      <vt:lpstr>Norte</vt:lpstr>
      <vt:lpstr>Oeste</vt:lpstr>
      <vt:lpstr>Sul</vt:lpstr>
      <vt:lpstr>Vazio</vt:lpstr>
    </vt:vector>
  </TitlesOfParts>
  <Company>Grupo Educacional Impacta Tecnologia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Impacta</dc:creator>
  <cp:lastModifiedBy>Fernando de Carvalho Navarro</cp:lastModifiedBy>
  <dcterms:created xsi:type="dcterms:W3CDTF">2013-01-22T19:08:30Z</dcterms:created>
  <dcterms:modified xsi:type="dcterms:W3CDTF">2016-08-05T21:03:57Z</dcterms:modified>
</cp:coreProperties>
</file>